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riso\OneDrive - University of Iowa\Desktop\9225\Performance\"/>
    </mc:Choice>
  </mc:AlternateContent>
  <xr:revisionPtr revIDLastSave="0" documentId="13_ncr:1_{FB12A266-A192-4738-8C24-71A5C12B23D5}" xr6:coauthVersionLast="47" xr6:coauthVersionMax="47" xr10:uidLastSave="{00000000-0000-0000-0000-000000000000}"/>
  <bookViews>
    <workbookView xWindow="-96" yWindow="-96" windowWidth="23232" windowHeight="12552" activeTab="1" xr2:uid="{DD4ADEF7-F5E6-4E26-8B78-19517A64F62E}"/>
  </bookViews>
  <sheets>
    <sheet name="Monthly Returns" sheetId="1" r:id="rId1"/>
    <sheet name="Performance Breakdown" sheetId="2" r:id="rId2"/>
    <sheet name="Benchmark Return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C11" i="2"/>
  <c r="D10" i="2"/>
  <c r="C10" i="2"/>
  <c r="D9" i="2"/>
  <c r="C9" i="2"/>
  <c r="D8" i="2"/>
  <c r="C8" i="2"/>
  <c r="H64" i="2"/>
  <c r="G64" i="2"/>
  <c r="F64" i="2"/>
  <c r="D6" i="2"/>
  <c r="AA6" i="2"/>
  <c r="Z6" i="2"/>
  <c r="C6" i="2" s="1"/>
  <c r="J62" i="1"/>
  <c r="I62" i="1"/>
  <c r="H6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2" i="1"/>
  <c r="F62" i="1"/>
  <c r="E62" i="1"/>
  <c r="B62" i="1"/>
  <c r="D66" i="3"/>
  <c r="F63" i="2"/>
  <c r="G61" i="1"/>
  <c r="AA5" i="2" s="1"/>
  <c r="B61" i="1"/>
  <c r="E61" i="1" s="1"/>
  <c r="D65" i="3"/>
  <c r="AA19" i="2"/>
  <c r="Z19" i="2"/>
  <c r="AA15" i="2"/>
  <c r="Z15" i="2"/>
  <c r="AA11" i="2"/>
  <c r="Z11" i="2"/>
  <c r="F62" i="2"/>
  <c r="B60" i="1"/>
  <c r="E60" i="1" s="1"/>
  <c r="A6" i="3"/>
  <c r="Z5" i="2" l="1"/>
  <c r="I61" i="1"/>
  <c r="Z4" i="2"/>
  <c r="Z7" i="2" s="1"/>
  <c r="Z20" i="2" s="1"/>
  <c r="C7" i="2" s="1"/>
  <c r="D64" i="3" l="1"/>
  <c r="G60" i="1" s="1"/>
  <c r="X18" i="2"/>
  <c r="AA4" i="2" l="1"/>
  <c r="AA7" i="2" s="1"/>
  <c r="AA20" i="2" s="1"/>
  <c r="D7" i="2" s="1"/>
  <c r="I60" i="1"/>
  <c r="F61" i="2"/>
  <c r="E59" i="1"/>
  <c r="W18" i="2" s="1"/>
  <c r="D63" i="3"/>
  <c r="X17" i="2"/>
  <c r="F60" i="2"/>
  <c r="C58" i="1"/>
  <c r="B58" i="1"/>
  <c r="D62" i="3"/>
  <c r="X16" i="2"/>
  <c r="F59" i="2"/>
  <c r="B57" i="1"/>
  <c r="E57" i="1" s="1"/>
  <c r="D61" i="3"/>
  <c r="X14" i="2"/>
  <c r="F58" i="2"/>
  <c r="B56" i="1"/>
  <c r="E56" i="1" s="1"/>
  <c r="W14" i="2" s="1"/>
  <c r="D60" i="3"/>
  <c r="X13" i="2"/>
  <c r="F57" i="2"/>
  <c r="D59" i="3"/>
  <c r="B55" i="1"/>
  <c r="E55" i="1" s="1"/>
  <c r="W13" i="2" s="1"/>
  <c r="X12" i="2"/>
  <c r="F56" i="2"/>
  <c r="B54" i="1"/>
  <c r="E54" i="1" s="1"/>
  <c r="D58" i="3"/>
  <c r="E58" i="1" l="1"/>
  <c r="I59" i="1"/>
  <c r="I58" i="1"/>
  <c r="W17" i="2"/>
  <c r="I57" i="1"/>
  <c r="W16" i="2"/>
  <c r="I56" i="1"/>
  <c r="I55" i="1"/>
  <c r="I54" i="1"/>
  <c r="W12" i="2"/>
  <c r="X10" i="2"/>
  <c r="F55" i="2"/>
  <c r="B53" i="1"/>
  <c r="E53" i="1" s="1"/>
  <c r="D57" i="3"/>
  <c r="X9" i="2"/>
  <c r="F54" i="2"/>
  <c r="E52" i="1"/>
  <c r="W9" i="2" s="1"/>
  <c r="D56" i="3"/>
  <c r="X8" i="2"/>
  <c r="D55" i="3"/>
  <c r="F53" i="2"/>
  <c r="C51" i="1"/>
  <c r="B51" i="1"/>
  <c r="X6" i="2"/>
  <c r="F52" i="2"/>
  <c r="D54" i="3"/>
  <c r="B50" i="1"/>
  <c r="E50" i="1" s="1"/>
  <c r="W6" i="2" s="1"/>
  <c r="I53" i="1" l="1"/>
  <c r="W10" i="2"/>
  <c r="I52" i="1"/>
  <c r="E51" i="1"/>
  <c r="I50" i="1"/>
  <c r="X5" i="2"/>
  <c r="F51" i="2"/>
  <c r="B49" i="1"/>
  <c r="E49" i="1" s="1"/>
  <c r="D53" i="3"/>
  <c r="B3" i="3"/>
  <c r="W8" i="2" l="1"/>
  <c r="W11" i="2" s="1"/>
  <c r="I51" i="1"/>
  <c r="I49" i="1"/>
  <c r="W5" i="2"/>
  <c r="F50" i="2"/>
  <c r="X4" i="2"/>
  <c r="X7" i="2" s="1"/>
  <c r="X19" i="2"/>
  <c r="W19" i="2"/>
  <c r="X15" i="2"/>
  <c r="W15" i="2"/>
  <c r="X11" i="2"/>
  <c r="B48" i="1"/>
  <c r="E48" i="1" s="1"/>
  <c r="I48" i="1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7" i="3"/>
  <c r="W4" i="2" l="1"/>
  <c r="W7" i="2" s="1"/>
  <c r="W20" i="2" s="1"/>
  <c r="X20" i="2"/>
  <c r="L18" i="2"/>
  <c r="L17" i="2"/>
  <c r="L16" i="2"/>
  <c r="L14" i="2"/>
  <c r="L13" i="2"/>
  <c r="L12" i="2"/>
  <c r="L10" i="2"/>
  <c r="L9" i="2"/>
  <c r="L8" i="2"/>
  <c r="C37" i="1"/>
  <c r="C24" i="1"/>
  <c r="C14" i="1"/>
  <c r="L11" i="2" l="1"/>
  <c r="L19" i="2"/>
  <c r="L15" i="2"/>
  <c r="U18" i="2"/>
  <c r="U17" i="2"/>
  <c r="U16" i="2"/>
  <c r="U14" i="2"/>
  <c r="U13" i="2"/>
  <c r="U12" i="2"/>
  <c r="U10" i="2"/>
  <c r="U9" i="2"/>
  <c r="U8" i="2"/>
  <c r="U6" i="2"/>
  <c r="U5" i="2"/>
  <c r="U4" i="2"/>
  <c r="R18" i="2"/>
  <c r="R17" i="2"/>
  <c r="R16" i="2"/>
  <c r="R14" i="2"/>
  <c r="R13" i="2"/>
  <c r="R12" i="2"/>
  <c r="R10" i="2"/>
  <c r="R9" i="2"/>
  <c r="R8" i="2"/>
  <c r="R6" i="2"/>
  <c r="R5" i="2"/>
  <c r="R4" i="2"/>
  <c r="O18" i="2"/>
  <c r="O17" i="2"/>
  <c r="O16" i="2"/>
  <c r="O14" i="2"/>
  <c r="O13" i="2"/>
  <c r="O12" i="2"/>
  <c r="O10" i="2"/>
  <c r="O9" i="2"/>
  <c r="O8" i="2"/>
  <c r="O6" i="2"/>
  <c r="O5" i="2"/>
  <c r="O4" i="2"/>
  <c r="H5" i="2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F48" i="2"/>
  <c r="F49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L20" i="2" l="1"/>
  <c r="O15" i="2"/>
  <c r="U15" i="2"/>
  <c r="O11" i="2"/>
  <c r="R15" i="2"/>
  <c r="R7" i="2"/>
  <c r="O7" i="2"/>
  <c r="O19" i="2"/>
  <c r="R11" i="2"/>
  <c r="R19" i="2"/>
  <c r="U7" i="2"/>
  <c r="U19" i="2"/>
  <c r="U11" i="2"/>
  <c r="U20" i="2" l="1"/>
  <c r="R20" i="2"/>
  <c r="O20" i="2"/>
  <c r="H3" i="1" l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B47" i="1"/>
  <c r="E47" i="1" s="1"/>
  <c r="B46" i="1"/>
  <c r="E46" i="1" s="1"/>
  <c r="B45" i="1"/>
  <c r="E45" i="1" s="1"/>
  <c r="B44" i="1"/>
  <c r="E44" i="1" s="1"/>
  <c r="B43" i="1"/>
  <c r="E43" i="1" s="1"/>
  <c r="B42" i="1"/>
  <c r="E42" i="1" s="1"/>
  <c r="B41" i="1"/>
  <c r="E41" i="1" s="1"/>
  <c r="B40" i="1"/>
  <c r="E40" i="1" s="1"/>
  <c r="B39" i="1"/>
  <c r="E39" i="1" s="1"/>
  <c r="E38" i="1"/>
  <c r="B37" i="1"/>
  <c r="B36" i="1"/>
  <c r="E36" i="1" s="1"/>
  <c r="I36" i="1" s="1"/>
  <c r="B35" i="1"/>
  <c r="E35" i="1" s="1"/>
  <c r="B34" i="1"/>
  <c r="E34" i="1" s="1"/>
  <c r="B33" i="1"/>
  <c r="E33" i="1" s="1"/>
  <c r="B32" i="1"/>
  <c r="E32" i="1" s="1"/>
  <c r="B31" i="1"/>
  <c r="E31" i="1" s="1"/>
  <c r="B30" i="1"/>
  <c r="E30" i="1" s="1"/>
  <c r="B29" i="1"/>
  <c r="E29" i="1" s="1"/>
  <c r="B28" i="1"/>
  <c r="E28" i="1" s="1"/>
  <c r="B27" i="1"/>
  <c r="E27" i="1" s="1"/>
  <c r="B26" i="1"/>
  <c r="E26" i="1" s="1"/>
  <c r="E25" i="1"/>
  <c r="B24" i="1"/>
  <c r="B23" i="1"/>
  <c r="E23" i="1" s="1"/>
  <c r="B22" i="1"/>
  <c r="E22" i="1" s="1"/>
  <c r="B21" i="1"/>
  <c r="E21" i="1" s="1"/>
  <c r="B20" i="1"/>
  <c r="E20" i="1" s="1"/>
  <c r="B19" i="1"/>
  <c r="E19" i="1" s="1"/>
  <c r="B18" i="1"/>
  <c r="E18" i="1" s="1"/>
  <c r="B17" i="1"/>
  <c r="E17" i="1" s="1"/>
  <c r="B16" i="1"/>
  <c r="E16" i="1" s="1"/>
  <c r="E15" i="1"/>
  <c r="B14" i="1"/>
  <c r="B13" i="1"/>
  <c r="E13" i="1" s="1"/>
  <c r="B12" i="1"/>
  <c r="E12" i="1" s="1"/>
  <c r="B11" i="1"/>
  <c r="E11" i="1" s="1"/>
  <c r="B10" i="1"/>
  <c r="E10" i="1" s="1"/>
  <c r="E9" i="1"/>
  <c r="B8" i="1"/>
  <c r="E8" i="1" s="1"/>
  <c r="B7" i="1"/>
  <c r="E7" i="1" s="1"/>
  <c r="B6" i="1"/>
  <c r="E6" i="1" s="1"/>
  <c r="B5" i="1"/>
  <c r="E5" i="1" s="1"/>
  <c r="B4" i="1"/>
  <c r="E4" i="1" s="1"/>
  <c r="E3" i="1"/>
  <c r="N9" i="2" l="1"/>
  <c r="I16" i="1"/>
  <c r="N18" i="2"/>
  <c r="I23" i="1"/>
  <c r="N4" i="2"/>
  <c r="I12" i="1"/>
  <c r="Q8" i="2"/>
  <c r="I27" i="1"/>
  <c r="T9" i="2"/>
  <c r="I40" i="1"/>
  <c r="K12" i="2"/>
  <c r="I6" i="1"/>
  <c r="N13" i="2"/>
  <c r="I19" i="1"/>
  <c r="Q13" i="2"/>
  <c r="I31" i="1"/>
  <c r="T13" i="2"/>
  <c r="I43" i="1"/>
  <c r="K18" i="2"/>
  <c r="I11" i="1"/>
  <c r="T18" i="2"/>
  <c r="I47" i="1"/>
  <c r="N5" i="2"/>
  <c r="I13" i="1"/>
  <c r="K8" i="2"/>
  <c r="I3" i="1"/>
  <c r="K9" i="2"/>
  <c r="I4" i="1"/>
  <c r="N10" i="2"/>
  <c r="I17" i="1"/>
  <c r="T10" i="2"/>
  <c r="I41" i="1"/>
  <c r="K14" i="2"/>
  <c r="I8" i="1"/>
  <c r="Q14" i="2"/>
  <c r="I32" i="1"/>
  <c r="T14" i="2"/>
  <c r="I44" i="1"/>
  <c r="Q18" i="2"/>
  <c r="I35" i="1"/>
  <c r="Q6" i="2"/>
  <c r="I26" i="1"/>
  <c r="T8" i="2"/>
  <c r="I39" i="1"/>
  <c r="K10" i="2"/>
  <c r="I5" i="1"/>
  <c r="N12" i="2"/>
  <c r="I18" i="1"/>
  <c r="T12" i="2"/>
  <c r="I42" i="1"/>
  <c r="K16" i="2"/>
  <c r="I9" i="1"/>
  <c r="Q16" i="2"/>
  <c r="I33" i="1"/>
  <c r="T16" i="2"/>
  <c r="I45" i="1"/>
  <c r="Q9" i="2"/>
  <c r="I28" i="1"/>
  <c r="Q10" i="2"/>
  <c r="I29" i="1"/>
  <c r="Q12" i="2"/>
  <c r="I30" i="1"/>
  <c r="K13" i="2"/>
  <c r="I7" i="1"/>
  <c r="N14" i="2"/>
  <c r="I20" i="1"/>
  <c r="N16" i="2"/>
  <c r="I21" i="1"/>
  <c r="K17" i="2"/>
  <c r="I10" i="1"/>
  <c r="N17" i="2"/>
  <c r="I22" i="1"/>
  <c r="Q17" i="2"/>
  <c r="I34" i="1"/>
  <c r="T17" i="2"/>
  <c r="I46" i="1"/>
  <c r="T6" i="2"/>
  <c r="I38" i="1"/>
  <c r="Q5" i="2"/>
  <c r="I25" i="1"/>
  <c r="N8" i="2"/>
  <c r="I15" i="1"/>
  <c r="Q19" i="2"/>
  <c r="T4" i="2"/>
  <c r="F3" i="1"/>
  <c r="G5" i="2"/>
  <c r="E24" i="1"/>
  <c r="E14" i="1"/>
  <c r="E37" i="1"/>
  <c r="T15" i="2" l="1"/>
  <c r="K15" i="2"/>
  <c r="K11" i="2"/>
  <c r="Q15" i="2"/>
  <c r="N19" i="2"/>
  <c r="N15" i="2"/>
  <c r="T19" i="2"/>
  <c r="T11" i="2"/>
  <c r="Q11" i="2"/>
  <c r="N11" i="2"/>
  <c r="F4" i="1"/>
  <c r="J3" i="1"/>
  <c r="K19" i="2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T5" i="2"/>
  <c r="T7" i="2" s="1"/>
  <c r="I37" i="1"/>
  <c r="Q4" i="2"/>
  <c r="Q7" i="2" s="1"/>
  <c r="I24" i="1"/>
  <c r="N6" i="2"/>
  <c r="N7" i="2" s="1"/>
  <c r="I14" i="1"/>
  <c r="G53" i="2" l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K20" i="2"/>
  <c r="T20" i="2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J4" i="1"/>
  <c r="N20" i="2"/>
  <c r="Q20" i="2"/>
  <c r="J48" i="1" l="1"/>
  <c r="F49" i="1"/>
  <c r="J5" i="1"/>
  <c r="J6" i="1"/>
  <c r="J49" i="1" l="1"/>
  <c r="F50" i="1"/>
  <c r="J7" i="1"/>
  <c r="F51" i="1" l="1"/>
  <c r="J50" i="1"/>
  <c r="J8" i="1"/>
  <c r="J51" i="1" l="1"/>
  <c r="F52" i="1"/>
  <c r="J9" i="1"/>
  <c r="J52" i="1" l="1"/>
  <c r="F53" i="1"/>
  <c r="J10" i="1"/>
  <c r="J53" i="1" l="1"/>
  <c r="F54" i="1"/>
  <c r="J11" i="1"/>
  <c r="F55" i="1" l="1"/>
  <c r="J54" i="1"/>
  <c r="J12" i="1"/>
  <c r="J55" i="1" l="1"/>
  <c r="F56" i="1"/>
  <c r="J13" i="1"/>
  <c r="J56" i="1" l="1"/>
  <c r="F57" i="1"/>
  <c r="J14" i="1"/>
  <c r="J57" i="1" l="1"/>
  <c r="F58" i="1"/>
  <c r="J15" i="1"/>
  <c r="J58" i="1" l="1"/>
  <c r="F59" i="1"/>
  <c r="J16" i="1"/>
  <c r="J59" i="1" l="1"/>
  <c r="F60" i="1"/>
  <c r="J17" i="1"/>
  <c r="J60" i="1" l="1"/>
  <c r="F61" i="1"/>
  <c r="J61" i="1" s="1"/>
  <c r="J18" i="1"/>
  <c r="J19" i="1" l="1"/>
  <c r="J20" i="1" l="1"/>
  <c r="J21" i="1" l="1"/>
  <c r="J22" i="1" l="1"/>
  <c r="J23" i="1" l="1"/>
  <c r="J24" i="1" l="1"/>
  <c r="J25" i="1" l="1"/>
  <c r="J26" i="1" l="1"/>
  <c r="J27" i="1" l="1"/>
  <c r="J28" i="1" l="1"/>
  <c r="J29" i="1" l="1"/>
  <c r="J30" i="1" l="1"/>
  <c r="J31" i="1" l="1"/>
  <c r="J32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</calcChain>
</file>

<file path=xl/sharedStrings.xml><?xml version="1.0" encoding="utf-8"?>
<sst xmlns="http://schemas.openxmlformats.org/spreadsheetml/2006/main" count="145" uniqueCount="48">
  <si>
    <t>Month</t>
  </si>
  <si>
    <t>Beginning Bal.</t>
  </si>
  <si>
    <t>End Bal.</t>
  </si>
  <si>
    <t>Contributions</t>
  </si>
  <si>
    <t>Hart Fund I</t>
  </si>
  <si>
    <t>Value of $100</t>
  </si>
  <si>
    <t>Year</t>
  </si>
  <si>
    <t>Date</t>
  </si>
  <si>
    <t>Period</t>
  </si>
  <si>
    <t>%Change</t>
  </si>
  <si>
    <t>Cumulative</t>
  </si>
  <si>
    <t>January</t>
  </si>
  <si>
    <t>February</t>
  </si>
  <si>
    <t>March</t>
  </si>
  <si>
    <t>Q1</t>
  </si>
  <si>
    <t>April</t>
  </si>
  <si>
    <t xml:space="preserve">May </t>
  </si>
  <si>
    <t>June</t>
  </si>
  <si>
    <t>Q2</t>
  </si>
  <si>
    <t>July</t>
  </si>
  <si>
    <t>August</t>
  </si>
  <si>
    <t>September</t>
  </si>
  <si>
    <t>Q3</t>
  </si>
  <si>
    <t>October</t>
  </si>
  <si>
    <t>November</t>
  </si>
  <si>
    <t>December</t>
  </si>
  <si>
    <t>Q4</t>
  </si>
  <si>
    <t>HFI</t>
  </si>
  <si>
    <t>BM</t>
  </si>
  <si>
    <t>Difference</t>
  </si>
  <si>
    <t>Monthly</t>
  </si>
  <si>
    <t>Benchmark</t>
  </si>
  <si>
    <t>Benchmark (LBUSTRUU)</t>
  </si>
  <si>
    <t>Bloomberg Barclays US Aggregate Bond Index</t>
  </si>
  <si>
    <t>Security</t>
  </si>
  <si>
    <t xml:space="preserve">LBUSTRUU Index                                                  </t>
  </si>
  <si>
    <t>Start Date</t>
  </si>
  <si>
    <t>End Date</t>
  </si>
  <si>
    <t>PX_LAST</t>
  </si>
  <si>
    <t>Return</t>
  </si>
  <si>
    <t>Historical Returns</t>
  </si>
  <si>
    <t>1 Year Trailing Return</t>
  </si>
  <si>
    <t>3 Year Trailing Return (Annualized)</t>
  </si>
  <si>
    <t>Year to Date Return</t>
  </si>
  <si>
    <t>Since Inception Return (Annualized)</t>
  </si>
  <si>
    <t>Since Inception Return</t>
  </si>
  <si>
    <t>Month to Date Return</t>
  </si>
  <si>
    <t>As of 3/31/2024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</si>
</sst>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&quot;$&quot;#,##0"/>
  </numFmts>
  <fonts count="1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22" fontId="14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7" xfId="0" applyFont="1" applyBorder="1"/>
    <xf numFmtId="0" fontId="4" fillId="0" borderId="1" xfId="0" applyFont="1" applyBorder="1"/>
    <xf numFmtId="0" fontId="5" fillId="0" borderId="1" xfId="0" applyFont="1" applyBorder="1"/>
    <xf numFmtId="164" fontId="2" fillId="0" borderId="0" xfId="0" applyNumberFormat="1" applyFont="1"/>
    <xf numFmtId="165" fontId="2" fillId="0" borderId="0" xfId="0" applyNumberFormat="1" applyFont="1"/>
    <xf numFmtId="0" fontId="2" fillId="0" borderId="6" xfId="0" applyFont="1" applyBorder="1"/>
    <xf numFmtId="10" fontId="2" fillId="0" borderId="8" xfId="0" applyNumberFormat="1" applyFont="1" applyBorder="1"/>
    <xf numFmtId="10" fontId="6" fillId="0" borderId="8" xfId="0" applyNumberFormat="1" applyFont="1" applyBorder="1"/>
    <xf numFmtId="0" fontId="2" fillId="0" borderId="9" xfId="0" applyFont="1" applyBorder="1"/>
    <xf numFmtId="10" fontId="2" fillId="0" borderId="1" xfId="2" applyNumberFormat="1" applyFont="1" applyBorder="1"/>
    <xf numFmtId="10" fontId="6" fillId="0" borderId="1" xfId="2" applyNumberFormat="1" applyFont="1" applyBorder="1"/>
    <xf numFmtId="0" fontId="7" fillId="0" borderId="0" xfId="0" applyFont="1"/>
    <xf numFmtId="10" fontId="2" fillId="0" borderId="0" xfId="0" applyNumberFormat="1" applyFont="1"/>
    <xf numFmtId="0" fontId="4" fillId="0" borderId="0" xfId="0" applyFont="1"/>
    <xf numFmtId="10" fontId="4" fillId="0" borderId="0" xfId="2" applyNumberFormat="1" applyFont="1" applyBorder="1" applyAlignment="1"/>
    <xf numFmtId="10" fontId="2" fillId="0" borderId="1" xfId="0" applyNumberFormat="1" applyFont="1" applyBorder="1"/>
    <xf numFmtId="0" fontId="4" fillId="0" borderId="4" xfId="0" applyFont="1" applyBorder="1"/>
    <xf numFmtId="10" fontId="4" fillId="0" borderId="2" xfId="2" applyNumberFormat="1" applyFont="1" applyBorder="1"/>
    <xf numFmtId="10" fontId="5" fillId="0" borderId="2" xfId="2" applyNumberFormat="1" applyFont="1" applyBorder="1"/>
    <xf numFmtId="0" fontId="8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8" fillId="0" borderId="1" xfId="0" applyFont="1" applyBorder="1"/>
    <xf numFmtId="43" fontId="8" fillId="0" borderId="1" xfId="1" applyFont="1" applyFill="1" applyBorder="1"/>
    <xf numFmtId="166" fontId="8" fillId="0" borderId="1" xfId="3" applyNumberFormat="1" applyFont="1" applyFill="1" applyBorder="1"/>
    <xf numFmtId="0" fontId="9" fillId="0" borderId="1" xfId="0" applyFont="1" applyBorder="1"/>
    <xf numFmtId="164" fontId="10" fillId="0" borderId="0" xfId="0" applyNumberFormat="1" applyFont="1"/>
    <xf numFmtId="43" fontId="10" fillId="0" borderId="0" xfId="1" applyFont="1" applyBorder="1"/>
    <xf numFmtId="166" fontId="12" fillId="0" borderId="0" xfId="3" applyNumberFormat="1" applyFont="1" applyBorder="1"/>
    <xf numFmtId="10" fontId="10" fillId="0" borderId="0" xfId="2" applyNumberFormat="1" applyFont="1" applyBorder="1"/>
    <xf numFmtId="10" fontId="13" fillId="0" borderId="0" xfId="2" applyNumberFormat="1" applyFont="1" applyBorder="1"/>
    <xf numFmtId="10" fontId="13" fillId="0" borderId="0" xfId="0" applyNumberFormat="1" applyFont="1"/>
    <xf numFmtId="10" fontId="12" fillId="0" borderId="0" xfId="0" applyNumberFormat="1" applyFont="1"/>
    <xf numFmtId="43" fontId="12" fillId="0" borderId="0" xfId="1" applyFont="1" applyBorder="1"/>
    <xf numFmtId="0" fontId="13" fillId="0" borderId="0" xfId="0" applyFont="1"/>
    <xf numFmtId="0" fontId="12" fillId="0" borderId="0" xfId="0" applyFont="1" applyAlignment="1">
      <alignment horizontal="center"/>
    </xf>
    <xf numFmtId="10" fontId="10" fillId="0" borderId="0" xfId="2" applyNumberFormat="1" applyFont="1"/>
    <xf numFmtId="0" fontId="10" fillId="0" borderId="5" xfId="0" applyFont="1" applyBorder="1"/>
    <xf numFmtId="10" fontId="10" fillId="0" borderId="5" xfId="2" applyNumberFormat="1" applyFont="1" applyBorder="1"/>
    <xf numFmtId="0" fontId="12" fillId="2" borderId="7" xfId="0" applyFont="1" applyFill="1" applyBorder="1"/>
    <xf numFmtId="0" fontId="12" fillId="2" borderId="7" xfId="0" applyFont="1" applyFill="1" applyBorder="1" applyAlignment="1">
      <alignment horizontal="center"/>
    </xf>
    <xf numFmtId="17" fontId="15" fillId="0" borderId="0" xfId="4" applyNumberFormat="1" applyFont="1" applyAlignment="1">
      <alignment vertical="top" wrapText="1"/>
    </xf>
    <xf numFmtId="0" fontId="1" fillId="0" borderId="0" xfId="4" applyFont="1"/>
    <xf numFmtId="22" fontId="16" fillId="0" borderId="0" xfId="5" applyFont="1"/>
    <xf numFmtId="14" fontId="1" fillId="0" borderId="0" xfId="4" applyNumberFormat="1" applyFont="1"/>
    <xf numFmtId="10" fontId="1" fillId="0" borderId="0" xfId="2" applyNumberFormat="1" applyFont="1"/>
    <xf numFmtId="10" fontId="1" fillId="0" borderId="0" xfId="4" applyNumberFormat="1" applyFont="1"/>
    <xf numFmtId="165" fontId="12" fillId="0" borderId="0" xfId="3" applyNumberFormat="1" applyFont="1" applyBorder="1"/>
    <xf numFmtId="10" fontId="10" fillId="0" borderId="0" xfId="0" applyNumberFormat="1" applyFont="1"/>
    <xf numFmtId="10" fontId="8" fillId="0" borderId="9" xfId="2" applyNumberFormat="1" applyFont="1" applyFill="1" applyBorder="1" applyAlignment="1">
      <alignment horizontal="center"/>
    </xf>
    <xf numFmtId="10" fontId="8" fillId="0" borderId="10" xfId="2" applyNumberFormat="1" applyFont="1" applyFill="1" applyBorder="1" applyAlignment="1">
      <alignment horizontal="center"/>
    </xf>
    <xf numFmtId="10" fontId="8" fillId="0" borderId="11" xfId="2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7">
    <cellStyle name="blp_datetime" xfId="5" xr:uid="{DC79FBC7-E59A-4609-99DC-ED444C28CDE5}"/>
    <cellStyle name="Comma" xfId="1" builtinId="3"/>
    <cellStyle name="Currency" xfId="3" builtinId="4"/>
    <cellStyle name="Normal" xfId="0" builtinId="0"/>
    <cellStyle name="Normal 2" xfId="4" xr:uid="{E4940DF2-6BFF-4B79-9730-293282E193AE}"/>
    <cellStyle name="Percent" xfId="2" builtinId="5"/>
    <cellStyle name="Percent 2" xfId="6" xr:uid="{A1A1EA1E-A2EA-4F39-A2F5-6BCB5FF9A808}"/>
  </cellStyles>
  <dxfs count="0"/>
  <tableStyles count="0" defaultTableStyle="TableStyleMedium2" defaultPivotStyle="PivotStyleLight16"/>
  <colors>
    <mruColors>
      <color rgb="FFDDDDDD"/>
      <color rgb="FFC0C0C0"/>
      <color rgb="FF99CCFF"/>
      <color rgb="FF0000FF"/>
      <color rgb="FFFFFF05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ofaddin.rtdserver">
      <tp t="e">
        <v>#N/A</v>
        <stp/>
        <stp>BDH|17158628505412012286</stp>
        <tr r="A6" s="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n>
                  <a:noFill/>
                </a:ln>
                <a:solidFill>
                  <a:schemeClr val="tx1"/>
                </a:solidFill>
              </a:rPr>
              <a:t>Hart Fund I Relative Performance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'Performance Breakdown'!$G$3</c:f>
              <c:strCache>
                <c:ptCount val="1"/>
                <c:pt idx="0">
                  <c:v>Hart Fund I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'Performance Breakdown'!$F$4:$F$64</c:f>
              <c:numCache>
                <c:formatCode>[$-409]mmm\-yy;@</c:formatCode>
                <c:ptCount val="61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  <c:pt idx="49">
                  <c:v>45017</c:v>
                </c:pt>
                <c:pt idx="50">
                  <c:v>45047</c:v>
                </c:pt>
                <c:pt idx="51">
                  <c:v>45078</c:v>
                </c:pt>
                <c:pt idx="52">
                  <c:v>45108</c:v>
                </c:pt>
                <c:pt idx="53">
                  <c:v>45139</c:v>
                </c:pt>
                <c:pt idx="54">
                  <c:v>45170</c:v>
                </c:pt>
                <c:pt idx="55">
                  <c:v>45200</c:v>
                </c:pt>
                <c:pt idx="56">
                  <c:v>45231</c:v>
                </c:pt>
                <c:pt idx="57">
                  <c:v>45261</c:v>
                </c:pt>
                <c:pt idx="58">
                  <c:v>45292</c:v>
                </c:pt>
                <c:pt idx="59">
                  <c:v>45323</c:v>
                </c:pt>
                <c:pt idx="60">
                  <c:v>45352</c:v>
                </c:pt>
              </c:numCache>
            </c:numRef>
          </c:cat>
          <c:val>
            <c:numRef>
              <c:f>'Performance Breakdown'!$G$4:$G$64</c:f>
              <c:numCache>
                <c:formatCode>"$"#,##0.00</c:formatCode>
                <c:ptCount val="61"/>
                <c:pt idx="0">
                  <c:v>100</c:v>
                </c:pt>
                <c:pt idx="1">
                  <c:v>100.07360063609123</c:v>
                </c:pt>
                <c:pt idx="2">
                  <c:v>101.77480813666705</c:v>
                </c:pt>
                <c:pt idx="3">
                  <c:v>103.35338296836264</c:v>
                </c:pt>
                <c:pt idx="4">
                  <c:v>103.59629241265574</c:v>
                </c:pt>
                <c:pt idx="5">
                  <c:v>106.31503554349091</c:v>
                </c:pt>
                <c:pt idx="6">
                  <c:v>105.66415686884926</c:v>
                </c:pt>
                <c:pt idx="7">
                  <c:v>105.93354907988683</c:v>
                </c:pt>
                <c:pt idx="8">
                  <c:v>105.94781064926947</c:v>
                </c:pt>
                <c:pt idx="9">
                  <c:v>105.8364736481746</c:v>
                </c:pt>
                <c:pt idx="10">
                  <c:v>108.38973629769234</c:v>
                </c:pt>
                <c:pt idx="11">
                  <c:v>110.05979131411523</c:v>
                </c:pt>
                <c:pt idx="12">
                  <c:v>108.8306038975312</c:v>
                </c:pt>
                <c:pt idx="13">
                  <c:v>110.95606539495515</c:v>
                </c:pt>
                <c:pt idx="14">
                  <c:v>111.65855805079812</c:v>
                </c:pt>
                <c:pt idx="15">
                  <c:v>112.41234564025702</c:v>
                </c:pt>
                <c:pt idx="16">
                  <c:v>114.10116659105772</c:v>
                </c:pt>
                <c:pt idx="17">
                  <c:v>113.19331789163442</c:v>
                </c:pt>
                <c:pt idx="18">
                  <c:v>113.14040311800957</c:v>
                </c:pt>
                <c:pt idx="19">
                  <c:v>112.71792239731467</c:v>
                </c:pt>
                <c:pt idx="20">
                  <c:v>114.73835875783345</c:v>
                </c:pt>
                <c:pt idx="21">
                  <c:v>114.8412461466996</c:v>
                </c:pt>
                <c:pt idx="22">
                  <c:v>113.60311537525261</c:v>
                </c:pt>
                <c:pt idx="23">
                  <c:v>112.10898940151002</c:v>
                </c:pt>
                <c:pt idx="24">
                  <c:v>111.15710950859932</c:v>
                </c:pt>
                <c:pt idx="25">
                  <c:v>111.94937038883795</c:v>
                </c:pt>
                <c:pt idx="26">
                  <c:v>112.04096933395957</c:v>
                </c:pt>
                <c:pt idx="27">
                  <c:v>113.02908775212326</c:v>
                </c:pt>
                <c:pt idx="28">
                  <c:v>114.03827279260985</c:v>
                </c:pt>
                <c:pt idx="29">
                  <c:v>113.99367269491907</c:v>
                </c:pt>
                <c:pt idx="30">
                  <c:v>113.10787570888544</c:v>
                </c:pt>
                <c:pt idx="31">
                  <c:v>113.25532693107793</c:v>
                </c:pt>
                <c:pt idx="32">
                  <c:v>113.34924895560081</c:v>
                </c:pt>
                <c:pt idx="33">
                  <c:v>113.15118941081657</c:v>
                </c:pt>
                <c:pt idx="34">
                  <c:v>111.02187147908974</c:v>
                </c:pt>
                <c:pt idx="35">
                  <c:v>109.8111233571323</c:v>
                </c:pt>
                <c:pt idx="36">
                  <c:v>106.7664458198349</c:v>
                </c:pt>
                <c:pt idx="37">
                  <c:v>103.03502403796629</c:v>
                </c:pt>
                <c:pt idx="38">
                  <c:v>104.02518701133963</c:v>
                </c:pt>
                <c:pt idx="39">
                  <c:v>102.01843108589644</c:v>
                </c:pt>
                <c:pt idx="40">
                  <c:v>104.84251063949111</c:v>
                </c:pt>
                <c:pt idx="41">
                  <c:v>101.89897015555361</c:v>
                </c:pt>
                <c:pt idx="42">
                  <c:v>97.831773356530164</c:v>
                </c:pt>
                <c:pt idx="43">
                  <c:v>97.206929908284764</c:v>
                </c:pt>
                <c:pt idx="44">
                  <c:v>100.28288897535101</c:v>
                </c:pt>
                <c:pt idx="45">
                  <c:v>99.63756456423252</c:v>
                </c:pt>
                <c:pt idx="46">
                  <c:v>102.36024594354377</c:v>
                </c:pt>
                <c:pt idx="47">
                  <c:v>100.2947453790246</c:v>
                </c:pt>
                <c:pt idx="48">
                  <c:v>102.44144698204491</c:v>
                </c:pt>
                <c:pt idx="49">
                  <c:v>102.95354674109674</c:v>
                </c:pt>
                <c:pt idx="50">
                  <c:v>101.64829414371502</c:v>
                </c:pt>
                <c:pt idx="51">
                  <c:v>101.5013424905753</c:v>
                </c:pt>
                <c:pt idx="52">
                  <c:v>101.51564447420861</c:v>
                </c:pt>
                <c:pt idx="53">
                  <c:v>100.89459189316599</c:v>
                </c:pt>
                <c:pt idx="54">
                  <c:v>98.361408333286178</c:v>
                </c:pt>
                <c:pt idx="55">
                  <c:v>96.790755644085991</c:v>
                </c:pt>
                <c:pt idx="56">
                  <c:v>101.39458137735362</c:v>
                </c:pt>
                <c:pt idx="57">
                  <c:v>104.98540745177512</c:v>
                </c:pt>
                <c:pt idx="58">
                  <c:v>104.86964929044736</c:v>
                </c:pt>
                <c:pt idx="59">
                  <c:v>103.33342671045375</c:v>
                </c:pt>
                <c:pt idx="60">
                  <c:v>104.37397377047424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2-4D40-B2D9-CA94F25EBB69}"/>
            </c:ext>
          </c:extLst>
        </c:ser>
        <c:ser>
          <c:idx val="1"/>
          <c:order val="1"/>
          <c:tx>
            <c:strRef>
              <c:f>'Performance Breakdown'!$H$3</c:f>
              <c:strCache>
                <c:ptCount val="1"/>
                <c:pt idx="0">
                  <c:v>Bloomberg Barclays US Aggregate Bond Index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'Performance Breakdown'!$F$4:$F$64</c:f>
              <c:numCache>
                <c:formatCode>[$-409]mmm\-yy;@</c:formatCode>
                <c:ptCount val="61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  <c:pt idx="49">
                  <c:v>45017</c:v>
                </c:pt>
                <c:pt idx="50">
                  <c:v>45047</c:v>
                </c:pt>
                <c:pt idx="51">
                  <c:v>45078</c:v>
                </c:pt>
                <c:pt idx="52">
                  <c:v>45108</c:v>
                </c:pt>
                <c:pt idx="53">
                  <c:v>45139</c:v>
                </c:pt>
                <c:pt idx="54">
                  <c:v>45170</c:v>
                </c:pt>
                <c:pt idx="55">
                  <c:v>45200</c:v>
                </c:pt>
                <c:pt idx="56">
                  <c:v>45231</c:v>
                </c:pt>
                <c:pt idx="57">
                  <c:v>45261</c:v>
                </c:pt>
                <c:pt idx="58">
                  <c:v>45292</c:v>
                </c:pt>
                <c:pt idx="59">
                  <c:v>45323</c:v>
                </c:pt>
                <c:pt idx="60">
                  <c:v>45352</c:v>
                </c:pt>
              </c:numCache>
            </c:numRef>
          </c:cat>
          <c:val>
            <c:numRef>
              <c:f>'Performance Breakdown'!$H$4:$H$64</c:f>
              <c:numCache>
                <c:formatCode>"$"#,##0.00</c:formatCode>
                <c:ptCount val="61"/>
                <c:pt idx="0">
                  <c:v>100</c:v>
                </c:pt>
                <c:pt idx="1">
                  <c:v>100.02563092418468</c:v>
                </c:pt>
                <c:pt idx="2">
                  <c:v>101.80128439408972</c:v>
                </c:pt>
                <c:pt idx="3">
                  <c:v>103.07950807611437</c:v>
                </c:pt>
                <c:pt idx="4">
                  <c:v>103.30638921982315</c:v>
                </c:pt>
                <c:pt idx="5">
                  <c:v>105.98339685688927</c:v>
                </c:pt>
                <c:pt idx="6">
                  <c:v>105.41904187808225</c:v>
                </c:pt>
                <c:pt idx="7">
                  <c:v>105.73658054992573</c:v>
                </c:pt>
                <c:pt idx="8">
                  <c:v>105.68247082109141</c:v>
                </c:pt>
                <c:pt idx="9">
                  <c:v>105.6089005757465</c:v>
                </c:pt>
                <c:pt idx="10">
                  <c:v>107.64133793424246</c:v>
                </c:pt>
                <c:pt idx="11">
                  <c:v>109.57884594390624</c:v>
                </c:pt>
                <c:pt idx="12">
                  <c:v>108.93380101859192</c:v>
                </c:pt>
                <c:pt idx="13">
                  <c:v>110.87035973476739</c:v>
                </c:pt>
                <c:pt idx="14">
                  <c:v>111.38630074567003</c:v>
                </c:pt>
                <c:pt idx="15">
                  <c:v>112.08830328028367</c:v>
                </c:pt>
                <c:pt idx="16">
                  <c:v>113.76238234693831</c:v>
                </c:pt>
                <c:pt idx="17">
                  <c:v>112.84394089698742</c:v>
                </c:pt>
                <c:pt idx="18">
                  <c:v>112.78223682024655</c:v>
                </c:pt>
                <c:pt idx="19">
                  <c:v>112.27863662469208</c:v>
                </c:pt>
                <c:pt idx="20">
                  <c:v>113.38029171788897</c:v>
                </c:pt>
                <c:pt idx="21">
                  <c:v>113.53645049671782</c:v>
                </c:pt>
                <c:pt idx="22">
                  <c:v>112.72243133048228</c:v>
                </c:pt>
                <c:pt idx="23">
                  <c:v>111.09486764475538</c:v>
                </c:pt>
                <c:pt idx="24">
                  <c:v>109.70747521157378</c:v>
                </c:pt>
                <c:pt idx="25">
                  <c:v>110.57418016641117</c:v>
                </c:pt>
                <c:pt idx="26">
                  <c:v>110.93538633871742</c:v>
                </c:pt>
                <c:pt idx="27">
                  <c:v>111.71475629262923</c:v>
                </c:pt>
                <c:pt idx="28">
                  <c:v>112.96402652326009</c:v>
                </c:pt>
                <c:pt idx="29">
                  <c:v>112.74901154815529</c:v>
                </c:pt>
                <c:pt idx="30">
                  <c:v>111.77266319541684</c:v>
                </c:pt>
                <c:pt idx="31">
                  <c:v>111.74181115704639</c:v>
                </c:pt>
                <c:pt idx="32">
                  <c:v>112.07263993772635</c:v>
                </c:pt>
                <c:pt idx="33">
                  <c:v>111.78595330425333</c:v>
                </c:pt>
                <c:pt idx="34">
                  <c:v>109.37759572438216</c:v>
                </c:pt>
                <c:pt idx="35">
                  <c:v>108.15727894514511</c:v>
                </c:pt>
                <c:pt idx="36">
                  <c:v>105.15229040786399</c:v>
                </c:pt>
                <c:pt idx="37">
                  <c:v>101.16193522970532</c:v>
                </c:pt>
                <c:pt idx="38">
                  <c:v>101.81409985618208</c:v>
                </c:pt>
                <c:pt idx="39">
                  <c:v>100.21691356208146</c:v>
                </c:pt>
                <c:pt idx="40">
                  <c:v>102.66561611520629</c:v>
                </c:pt>
                <c:pt idx="41">
                  <c:v>99.76504986164052</c:v>
                </c:pt>
                <c:pt idx="42">
                  <c:v>95.454308131173406</c:v>
                </c:pt>
                <c:pt idx="43">
                  <c:v>94.217853362634898</c:v>
                </c:pt>
                <c:pt idx="44">
                  <c:v>97.6827745950077</c:v>
                </c:pt>
                <c:pt idx="45">
                  <c:v>97.242302416426611</c:v>
                </c:pt>
                <c:pt idx="46">
                  <c:v>100.23400084487125</c:v>
                </c:pt>
                <c:pt idx="47">
                  <c:v>97.642429621754033</c:v>
                </c:pt>
                <c:pt idx="48">
                  <c:v>100.12245885999347</c:v>
                </c:pt>
                <c:pt idx="49">
                  <c:v>100.72953204577496</c:v>
                </c:pt>
                <c:pt idx="50">
                  <c:v>99.632623420019698</c:v>
                </c:pt>
                <c:pt idx="51">
                  <c:v>99.277113008643354</c:v>
                </c:pt>
                <c:pt idx="52">
                  <c:v>99.208289230740064</c:v>
                </c:pt>
                <c:pt idx="53">
                  <c:v>98.57463582728559</c:v>
                </c:pt>
                <c:pt idx="54">
                  <c:v>96.069450311605621</c:v>
                </c:pt>
                <c:pt idx="55">
                  <c:v>94.55342861075647</c:v>
                </c:pt>
                <c:pt idx="56">
                  <c:v>98.835216889829766</c:v>
                </c:pt>
                <c:pt idx="57">
                  <c:v>102.61862608753438</c:v>
                </c:pt>
                <c:pt idx="58">
                  <c:v>102.33668592150295</c:v>
                </c:pt>
                <c:pt idx="59">
                  <c:v>100.89091193878957</c:v>
                </c:pt>
                <c:pt idx="60">
                  <c:v>101.82264349757695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92-4D40-B2D9-CA94F25EB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3527392"/>
        <c:axId val="1340573968"/>
      </c:lineChart>
      <c:dateAx>
        <c:axId val="1743527392"/>
        <c:scaling>
          <c:orientation val="minMax"/>
          <c:min val="43525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0573968"/>
        <c:crosses val="autoZero"/>
        <c:auto val="1"/>
        <c:lblOffset val="100"/>
        <c:baseTimeUnit val="days"/>
        <c:majorUnit val="2"/>
        <c:majorTimeUnit val="months"/>
        <c:minorUnit val="1"/>
        <c:minorTimeUnit val="months"/>
      </c:dateAx>
      <c:valAx>
        <c:axId val="1340573968"/>
        <c:scaling>
          <c:orientation val="minMax"/>
          <c:max val="12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52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11</xdr:row>
      <xdr:rowOff>173355</xdr:rowOff>
    </xdr:from>
    <xdr:to>
      <xdr:col>4</xdr:col>
      <xdr:colOff>487680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F982C0-084B-935A-4276-AA3610E38B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876D-F757-406E-AC03-4BC11B74EBBE}">
  <dimension ref="A1:L71"/>
  <sheetViews>
    <sheetView showGridLines="0" zoomScale="86" zoomScaleNormal="100" workbookViewId="0">
      <pane ySplit="2" topLeftCell="A46" activePane="bottomLeft" state="frozen"/>
      <selection pane="bottomLeft" activeCell="J62" sqref="J62"/>
    </sheetView>
  </sheetViews>
  <sheetFormatPr defaultColWidth="8.80859375" defaultRowHeight="15.6" x14ac:dyDescent="0.6"/>
  <cols>
    <col min="1" max="1" width="7.7109375" style="29" bestFit="1" customWidth="1"/>
    <col min="2" max="2" width="16.7109375" style="30" bestFit="1" customWidth="1"/>
    <col min="3" max="3" width="12.47265625" style="30" bestFit="1" customWidth="1"/>
    <col min="4" max="4" width="14.47265625" style="31" bestFit="1" customWidth="1"/>
    <col min="5" max="5" width="10.7109375" style="32" bestFit="1" customWidth="1"/>
    <col min="6" max="6" width="12" style="32" bestFit="1" customWidth="1"/>
    <col min="7" max="7" width="13.28515625" style="37" customWidth="1"/>
    <col min="8" max="8" width="13.47265625" style="37" customWidth="1"/>
    <col min="9" max="9" width="8.80859375" style="37" bestFit="1" customWidth="1"/>
    <col min="10" max="10" width="12" style="23" bestFit="1" customWidth="1"/>
    <col min="11" max="11" width="8.80859375" style="23"/>
    <col min="12" max="12" width="8.7109375" style="23" customWidth="1"/>
    <col min="13" max="16384" width="8.80859375" style="23"/>
  </cols>
  <sheetData>
    <row r="1" spans="1:12" s="24" customFormat="1" x14ac:dyDescent="0.6">
      <c r="A1" s="52" t="s">
        <v>4</v>
      </c>
      <c r="B1" s="53"/>
      <c r="C1" s="53"/>
      <c r="D1" s="53"/>
      <c r="E1" s="53"/>
      <c r="F1" s="54"/>
      <c r="G1" s="55" t="s">
        <v>32</v>
      </c>
      <c r="H1" s="56"/>
      <c r="I1" s="57" t="s">
        <v>29</v>
      </c>
      <c r="J1" s="58"/>
      <c r="K1" s="22"/>
      <c r="L1" s="23"/>
    </row>
    <row r="2" spans="1:12" s="24" customFormat="1" x14ac:dyDescent="0.6">
      <c r="A2" s="25" t="s">
        <v>0</v>
      </c>
      <c r="B2" s="26" t="s">
        <v>1</v>
      </c>
      <c r="C2" s="26" t="s">
        <v>2</v>
      </c>
      <c r="D2" s="27" t="s">
        <v>3</v>
      </c>
      <c r="E2" s="25" t="s">
        <v>9</v>
      </c>
      <c r="F2" s="25" t="s">
        <v>10</v>
      </c>
      <c r="G2" s="28" t="s">
        <v>9</v>
      </c>
      <c r="H2" s="28" t="s">
        <v>10</v>
      </c>
      <c r="I2" s="25" t="s">
        <v>30</v>
      </c>
      <c r="J2" s="25" t="s">
        <v>10</v>
      </c>
      <c r="K2" s="22"/>
    </row>
    <row r="3" spans="1:12" x14ac:dyDescent="0.6">
      <c r="A3" s="29">
        <v>43556</v>
      </c>
      <c r="B3" s="30">
        <v>47540.35</v>
      </c>
      <c r="C3" s="30">
        <v>47575.34</v>
      </c>
      <c r="E3" s="32">
        <f t="shared" ref="E3:E62" si="0">(C3/B3)-1</f>
        <v>7.3600636091231131E-4</v>
      </c>
      <c r="F3" s="32">
        <f>E3</f>
        <v>7.3600636091231131E-4</v>
      </c>
      <c r="G3" s="33">
        <f>VLOOKUP(A3,'Benchmark Return Data'!C:D,2,0)</f>
        <v>2.5630924184683046E-4</v>
      </c>
      <c r="H3" s="34">
        <f>G3</f>
        <v>2.5630924184683046E-4</v>
      </c>
      <c r="I3" s="35">
        <f>E3-G3</f>
        <v>4.7969711906548085E-4</v>
      </c>
      <c r="J3" s="35">
        <f>F3-H3</f>
        <v>4.7969711906548085E-4</v>
      </c>
    </row>
    <row r="4" spans="1:12" x14ac:dyDescent="0.6">
      <c r="A4" s="29">
        <v>43586</v>
      </c>
      <c r="B4" s="30">
        <f>C3</f>
        <v>47575.34</v>
      </c>
      <c r="C4" s="30">
        <v>48384.1</v>
      </c>
      <c r="E4" s="32">
        <f t="shared" si="0"/>
        <v>1.6999563219096236E-2</v>
      </c>
      <c r="F4" s="32">
        <f>(1+F3)*(1+E4)-1</f>
        <v>1.7748081366670609E-2</v>
      </c>
      <c r="G4" s="33">
        <f>VLOOKUP(A4,'Benchmark Return Data'!C:D,2,0)</f>
        <v>1.7751984701310342E-2</v>
      </c>
      <c r="H4" s="34">
        <f>(1+H3)*(1+G4)-1</f>
        <v>1.8012843940897305E-2</v>
      </c>
      <c r="I4" s="35">
        <f t="shared" ref="I4:I49" si="1">E4-G4</f>
        <v>-7.524214822141051E-4</v>
      </c>
      <c r="J4" s="35">
        <f t="shared" ref="J4:J49" si="2">F4-H4</f>
        <v>-2.6476257422669569E-4</v>
      </c>
    </row>
    <row r="5" spans="1:12" x14ac:dyDescent="0.6">
      <c r="A5" s="29">
        <v>43617</v>
      </c>
      <c r="B5" s="30">
        <f>C4</f>
        <v>48384.1</v>
      </c>
      <c r="C5" s="30">
        <v>49134.559999999998</v>
      </c>
      <c r="E5" s="32">
        <f t="shared" si="0"/>
        <v>1.5510467281606877E-2</v>
      </c>
      <c r="F5" s="32">
        <f>(1+F4)*(1+E5)-1</f>
        <v>3.3533829683626504E-2</v>
      </c>
      <c r="G5" s="33">
        <f>VLOOKUP(A5,'Benchmark Return Data'!C:D,2,0)</f>
        <v>1.2556066356456119E-2</v>
      </c>
      <c r="H5" s="34">
        <f>(1+H4)*(1+G5)-1</f>
        <v>3.07950807611439E-2</v>
      </c>
      <c r="I5" s="35">
        <f t="shared" si="1"/>
        <v>2.9544009251507575E-3</v>
      </c>
      <c r="J5" s="35">
        <f t="shared" si="2"/>
        <v>2.7387489224826034E-3</v>
      </c>
    </row>
    <row r="6" spans="1:12" x14ac:dyDescent="0.6">
      <c r="A6" s="29">
        <v>43647</v>
      </c>
      <c r="B6" s="30">
        <f>C5</f>
        <v>49134.559999999998</v>
      </c>
      <c r="C6" s="30">
        <v>49250.04</v>
      </c>
      <c r="E6" s="32">
        <f t="shared" si="0"/>
        <v>2.3502805357369372E-3</v>
      </c>
      <c r="F6" s="32">
        <f>(1+F5)*(1+E6)-1</f>
        <v>3.5962924126557549E-2</v>
      </c>
      <c r="G6" s="33">
        <f>VLOOKUP(A6,'Benchmark Return Data'!C:D,2,0)</f>
        <v>2.2010305243331807E-3</v>
      </c>
      <c r="H6" s="34">
        <f>(1+H5)*(1+G6)-1</f>
        <v>3.3063892198231581E-2</v>
      </c>
      <c r="I6" s="35">
        <f t="shared" si="1"/>
        <v>1.4925001140375649E-4</v>
      </c>
      <c r="J6" s="35">
        <f t="shared" si="2"/>
        <v>2.899031928325968E-3</v>
      </c>
    </row>
    <row r="7" spans="1:12" x14ac:dyDescent="0.6">
      <c r="A7" s="29">
        <v>43678</v>
      </c>
      <c r="B7" s="30">
        <f>C6</f>
        <v>49250.04</v>
      </c>
      <c r="C7" s="30">
        <v>50542.54</v>
      </c>
      <c r="E7" s="32">
        <f t="shared" si="0"/>
        <v>2.6243633507708752E-2</v>
      </c>
      <c r="F7" s="32">
        <f t="shared" ref="F7:F62" si="3">(1+F6)*(1+E7)-1</f>
        <v>6.3150355434909322E-2</v>
      </c>
      <c r="G7" s="33">
        <f>VLOOKUP(A7,'Benchmark Return Data'!C:D,2,0)</f>
        <v>2.5913282395048975E-2</v>
      </c>
      <c r="H7" s="34">
        <f>(1+H6)*(1+G7)-1</f>
        <v>5.9833968568892892E-2</v>
      </c>
      <c r="I7" s="35">
        <f t="shared" si="1"/>
        <v>3.303511126597769E-4</v>
      </c>
      <c r="J7" s="35">
        <f t="shared" si="2"/>
        <v>3.3163868660164297E-3</v>
      </c>
    </row>
    <row r="8" spans="1:12" x14ac:dyDescent="0.6">
      <c r="A8" s="29">
        <v>43709</v>
      </c>
      <c r="B8" s="30">
        <f>C7</f>
        <v>50542.54</v>
      </c>
      <c r="C8" s="30">
        <v>50233.11</v>
      </c>
      <c r="E8" s="32">
        <f t="shared" si="0"/>
        <v>-6.1221695625111039E-3</v>
      </c>
      <c r="F8" s="32">
        <f t="shared" si="3"/>
        <v>5.6641568688492905E-2</v>
      </c>
      <c r="G8" s="33">
        <f>VLOOKUP(A8,'Benchmark Return Data'!C:D,2,0)</f>
        <v>-5.3249376368741386E-3</v>
      </c>
      <c r="H8" s="34">
        <f t="shared" ref="H8:H49" si="4">(1+H7)*(1+G8)-1</f>
        <v>5.4190418780822647E-2</v>
      </c>
      <c r="I8" s="35">
        <f t="shared" si="1"/>
        <v>-7.9723192563696532E-4</v>
      </c>
      <c r="J8" s="35">
        <f t="shared" si="2"/>
        <v>2.4511499076702581E-3</v>
      </c>
    </row>
    <row r="9" spans="1:12" x14ac:dyDescent="0.6">
      <c r="A9" s="29">
        <v>43739</v>
      </c>
      <c r="B9" s="30">
        <v>50233.11</v>
      </c>
      <c r="C9" s="30">
        <v>50361.18</v>
      </c>
      <c r="E9" s="32">
        <f t="shared" si="0"/>
        <v>2.5495136574262833E-3</v>
      </c>
      <c r="F9" s="32">
        <f t="shared" si="3"/>
        <v>5.9335490798868573E-2</v>
      </c>
      <c r="G9" s="33">
        <f>VLOOKUP(A9,'Benchmark Return Data'!C:D,2,0)</f>
        <v>3.0121566861773807E-3</v>
      </c>
      <c r="H9" s="34">
        <f t="shared" si="4"/>
        <v>5.7365805499257405E-2</v>
      </c>
      <c r="I9" s="35">
        <f t="shared" si="1"/>
        <v>-4.6264302875109742E-4</v>
      </c>
      <c r="J9" s="35">
        <f t="shared" si="2"/>
        <v>1.969685299611168E-3</v>
      </c>
    </row>
    <row r="10" spans="1:12" x14ac:dyDescent="0.6">
      <c r="A10" s="29">
        <v>43770</v>
      </c>
      <c r="B10" s="30">
        <f>C9</f>
        <v>50361.18</v>
      </c>
      <c r="C10" s="30">
        <v>50367.96</v>
      </c>
      <c r="E10" s="32">
        <f t="shared" si="0"/>
        <v>1.3462750475667917E-4</v>
      </c>
      <c r="F10" s="32">
        <f t="shared" si="3"/>
        <v>5.9478106492695026E-2</v>
      </c>
      <c r="G10" s="33">
        <f>VLOOKUP(A10,'Benchmark Return Data'!C:D,2,0)</f>
        <v>-5.1174086160998833E-4</v>
      </c>
      <c r="H10" s="34">
        <f t="shared" si="4"/>
        <v>5.6824708210914343E-2</v>
      </c>
      <c r="I10" s="35">
        <f t="shared" si="1"/>
        <v>6.463683663666675E-4</v>
      </c>
      <c r="J10" s="35">
        <f t="shared" si="2"/>
        <v>2.6533982817806834E-3</v>
      </c>
    </row>
    <row r="11" spans="1:12" x14ac:dyDescent="0.6">
      <c r="A11" s="29">
        <v>43800</v>
      </c>
      <c r="B11" s="30">
        <f>C10</f>
        <v>50367.96</v>
      </c>
      <c r="C11" s="30">
        <v>50315.03</v>
      </c>
      <c r="E11" s="32">
        <f t="shared" si="0"/>
        <v>-1.0508664635217047E-3</v>
      </c>
      <c r="F11" s="32">
        <f t="shared" si="3"/>
        <v>5.8364736481746338E-2</v>
      </c>
      <c r="G11" s="33">
        <f>VLOOKUP(A11,'Benchmark Return Data'!C:D,2,0)</f>
        <v>-6.9614425905561994E-4</v>
      </c>
      <c r="H11" s="34">
        <f t="shared" si="4"/>
        <v>5.6089005757465227E-2</v>
      </c>
      <c r="I11" s="35">
        <f t="shared" si="1"/>
        <v>-3.5472220446608471E-4</v>
      </c>
      <c r="J11" s="35">
        <f t="shared" si="2"/>
        <v>2.2757307242811109E-3</v>
      </c>
    </row>
    <row r="12" spans="1:12" x14ac:dyDescent="0.6">
      <c r="A12" s="29">
        <v>43831</v>
      </c>
      <c r="B12" s="30">
        <f>C11</f>
        <v>50315.03</v>
      </c>
      <c r="C12" s="30">
        <v>51528.86</v>
      </c>
      <c r="E12" s="32">
        <f t="shared" si="0"/>
        <v>2.4124600541826302E-2</v>
      </c>
      <c r="F12" s="32">
        <f t="shared" si="3"/>
        <v>8.3897362976923739E-2</v>
      </c>
      <c r="G12" s="33">
        <f>VLOOKUP(A12,'Benchmark Return Data'!C:D,2,0)</f>
        <v>1.9244943820224902E-2</v>
      </c>
      <c r="H12" s="34">
        <f t="shared" si="4"/>
        <v>7.641337934242487E-2</v>
      </c>
      <c r="I12" s="35">
        <f t="shared" si="1"/>
        <v>4.8796567216013997E-3</v>
      </c>
      <c r="J12" s="35">
        <f t="shared" si="2"/>
        <v>7.4839836344988697E-3</v>
      </c>
    </row>
    <row r="13" spans="1:12" x14ac:dyDescent="0.6">
      <c r="A13" s="29">
        <v>43862</v>
      </c>
      <c r="B13" s="30">
        <f>C12</f>
        <v>51528.86</v>
      </c>
      <c r="C13" s="30">
        <v>52322.81</v>
      </c>
      <c r="E13" s="32">
        <f t="shared" si="0"/>
        <v>1.5407870463270523E-2</v>
      </c>
      <c r="F13" s="32">
        <f t="shared" si="3"/>
        <v>0.10059791314115274</v>
      </c>
      <c r="G13" s="33">
        <f>VLOOKUP(A13,'Benchmark Return Data'!C:D,2,0)</f>
        <v>1.7999664876400923E-2</v>
      </c>
      <c r="H13" s="34">
        <f t="shared" si="4"/>
        <v>9.5788459439062779E-2</v>
      </c>
      <c r="I13" s="35">
        <f t="shared" si="1"/>
        <v>-2.5917944131303994E-3</v>
      </c>
      <c r="J13" s="35">
        <f t="shared" si="2"/>
        <v>4.8094537020899608E-3</v>
      </c>
    </row>
    <row r="14" spans="1:12" x14ac:dyDescent="0.6">
      <c r="A14" s="29">
        <v>43891</v>
      </c>
      <c r="B14" s="30">
        <f>C13</f>
        <v>52322.81</v>
      </c>
      <c r="C14" s="30">
        <f>B15-D14</f>
        <v>51738.45</v>
      </c>
      <c r="D14" s="50">
        <v>47025</v>
      </c>
      <c r="E14" s="32">
        <f t="shared" si="0"/>
        <v>-1.1168360414893663E-2</v>
      </c>
      <c r="F14" s="32">
        <f t="shared" si="3"/>
        <v>8.8306038975312529E-2</v>
      </c>
      <c r="G14" s="33">
        <f>VLOOKUP(A14,'Benchmark Return Data'!C:D,2,0)</f>
        <v>-5.8865825767550062E-3</v>
      </c>
      <c r="H14" s="34">
        <f t="shared" si="4"/>
        <v>8.9338010185919581E-2</v>
      </c>
      <c r="I14" s="35">
        <f t="shared" si="1"/>
        <v>-5.2817778381386571E-3</v>
      </c>
      <c r="J14" s="35">
        <f t="shared" si="2"/>
        <v>-1.0319712106070522E-3</v>
      </c>
    </row>
    <row r="15" spans="1:12" x14ac:dyDescent="0.6">
      <c r="A15" s="29">
        <v>43922</v>
      </c>
      <c r="B15" s="36">
        <v>98763.45</v>
      </c>
      <c r="C15" s="30">
        <v>100692.3</v>
      </c>
      <c r="E15" s="32">
        <f t="shared" si="0"/>
        <v>1.9529998192651332E-2</v>
      </c>
      <c r="F15" s="32">
        <f t="shared" si="3"/>
        <v>0.10956065394955194</v>
      </c>
      <c r="G15" s="33">
        <f>VLOOKUP(A15,'Benchmark Return Data'!C:D,2,0)</f>
        <v>1.7777390470795629E-2</v>
      </c>
      <c r="H15" s="34">
        <f t="shared" si="4"/>
        <v>0.10870359734767421</v>
      </c>
      <c r="I15" s="35">
        <f t="shared" si="1"/>
        <v>1.7526077218557035E-3</v>
      </c>
      <c r="J15" s="35">
        <f t="shared" si="2"/>
        <v>8.5705660187773702E-4</v>
      </c>
    </row>
    <row r="16" spans="1:12" x14ac:dyDescent="0.6">
      <c r="A16" s="29">
        <v>43952</v>
      </c>
      <c r="B16" s="30">
        <f t="shared" ref="B16:B24" si="5">C15</f>
        <v>100692.3</v>
      </c>
      <c r="C16" s="30">
        <v>101329.81</v>
      </c>
      <c r="E16" s="32">
        <f t="shared" si="0"/>
        <v>6.3312686272931629E-3</v>
      </c>
      <c r="F16" s="32">
        <f t="shared" si="3"/>
        <v>0.11658558050798162</v>
      </c>
      <c r="G16" s="33">
        <f>VLOOKUP(A16,'Benchmark Return Data'!C:D,2,0)</f>
        <v>4.6535522400839024E-3</v>
      </c>
      <c r="H16" s="34">
        <f t="shared" si="4"/>
        <v>0.11386300745670064</v>
      </c>
      <c r="I16" s="35">
        <f t="shared" si="1"/>
        <v>1.6777163872092604E-3</v>
      </c>
      <c r="J16" s="35">
        <f t="shared" si="2"/>
        <v>2.7225730512809854E-3</v>
      </c>
    </row>
    <row r="17" spans="1:10" x14ac:dyDescent="0.6">
      <c r="A17" s="29">
        <v>43983</v>
      </c>
      <c r="B17" s="30">
        <f t="shared" si="5"/>
        <v>101329.81</v>
      </c>
      <c r="C17" s="30">
        <v>102013.87</v>
      </c>
      <c r="E17" s="32">
        <f t="shared" si="0"/>
        <v>6.7508268297353791E-3</v>
      </c>
      <c r="F17" s="32">
        <f t="shared" si="3"/>
        <v>0.12412345640257061</v>
      </c>
      <c r="G17" s="33">
        <f>VLOOKUP(A17,'Benchmark Return Data'!C:D,2,0)</f>
        <v>6.302413581509736E-3</v>
      </c>
      <c r="H17" s="34">
        <f t="shared" si="4"/>
        <v>0.12088303280283696</v>
      </c>
      <c r="I17" s="35">
        <f t="shared" si="1"/>
        <v>4.484132482256431E-4</v>
      </c>
      <c r="J17" s="35">
        <f t="shared" si="2"/>
        <v>3.2404235997336439E-3</v>
      </c>
    </row>
    <row r="18" spans="1:10" x14ac:dyDescent="0.6">
      <c r="A18" s="29">
        <v>44013</v>
      </c>
      <c r="B18" s="30">
        <f t="shared" si="5"/>
        <v>102013.87</v>
      </c>
      <c r="C18" s="30">
        <v>103546.47</v>
      </c>
      <c r="E18" s="32">
        <f t="shared" si="0"/>
        <v>1.5023447301822923E-2</v>
      </c>
      <c r="F18" s="32">
        <f t="shared" si="3"/>
        <v>0.14101166591057757</v>
      </c>
      <c r="G18" s="33">
        <f>VLOOKUP(A18,'Benchmark Return Data'!C:D,2,0)</f>
        <v>1.4935359155794359E-2</v>
      </c>
      <c r="H18" s="34">
        <f t="shared" si="4"/>
        <v>0.1376238234693834</v>
      </c>
      <c r="I18" s="35">
        <f t="shared" si="1"/>
        <v>8.8088146028564296E-5</v>
      </c>
      <c r="J18" s="35">
        <f t="shared" si="2"/>
        <v>3.3878424411941666E-3</v>
      </c>
    </row>
    <row r="19" spans="1:10" x14ac:dyDescent="0.6">
      <c r="A19" s="29">
        <v>44044</v>
      </c>
      <c r="B19" s="30">
        <f t="shared" si="5"/>
        <v>103546.47</v>
      </c>
      <c r="C19" s="30">
        <v>102722.6</v>
      </c>
      <c r="E19" s="32">
        <f t="shared" si="0"/>
        <v>-7.9565242542791736E-3</v>
      </c>
      <c r="F19" s="32">
        <f t="shared" si="3"/>
        <v>0.13193317891634448</v>
      </c>
      <c r="G19" s="33">
        <f>VLOOKUP(A19,'Benchmark Return Data'!C:D,2,0)</f>
        <v>-8.0733317200578636E-3</v>
      </c>
      <c r="H19" s="34">
        <f t="shared" si="4"/>
        <v>0.1284394089698746</v>
      </c>
      <c r="I19" s="35">
        <f t="shared" si="1"/>
        <v>1.1680746577868995E-4</v>
      </c>
      <c r="J19" s="35">
        <f t="shared" si="2"/>
        <v>3.4937699464698824E-3</v>
      </c>
    </row>
    <row r="20" spans="1:10" x14ac:dyDescent="0.6">
      <c r="A20" s="29">
        <v>44075</v>
      </c>
      <c r="B20" s="30">
        <f t="shared" si="5"/>
        <v>102722.6</v>
      </c>
      <c r="C20" s="30">
        <v>102674.58</v>
      </c>
      <c r="E20" s="32">
        <f t="shared" si="0"/>
        <v>-4.6747259123114393E-4</v>
      </c>
      <c r="F20" s="32">
        <f t="shared" si="3"/>
        <v>0.13140403118009591</v>
      </c>
      <c r="G20" s="33">
        <f>VLOOKUP(A20,'Benchmark Return Data'!C:D,2,0)</f>
        <v>-5.4680894915926093E-4</v>
      </c>
      <c r="H20" s="34">
        <f t="shared" si="4"/>
        <v>0.12782236820246595</v>
      </c>
      <c r="I20" s="35">
        <f t="shared" si="1"/>
        <v>7.9336357928116996E-5</v>
      </c>
      <c r="J20" s="35">
        <f t="shared" si="2"/>
        <v>3.5816629776299624E-3</v>
      </c>
    </row>
    <row r="21" spans="1:10" x14ac:dyDescent="0.6">
      <c r="A21" s="29">
        <v>44105</v>
      </c>
      <c r="B21" s="30">
        <f t="shared" si="5"/>
        <v>102674.58</v>
      </c>
      <c r="C21" s="30">
        <v>102291.18</v>
      </c>
      <c r="E21" s="32">
        <f t="shared" si="0"/>
        <v>-3.7341277656067762E-3</v>
      </c>
      <c r="F21" s="32">
        <f t="shared" si="3"/>
        <v>0.12717922397314685</v>
      </c>
      <c r="G21" s="33">
        <f>VLOOKUP(A21,'Benchmark Return Data'!C:D,2,0)</f>
        <v>-4.465243905005245E-3</v>
      </c>
      <c r="H21" s="34">
        <f t="shared" si="4"/>
        <v>0.1227863662469213</v>
      </c>
      <c r="I21" s="35">
        <f t="shared" si="1"/>
        <v>7.3111613939846887E-4</v>
      </c>
      <c r="J21" s="35">
        <f t="shared" si="2"/>
        <v>4.3928577262255519E-3</v>
      </c>
    </row>
    <row r="22" spans="1:10" x14ac:dyDescent="0.6">
      <c r="A22" s="29">
        <v>44136</v>
      </c>
      <c r="B22" s="30">
        <f t="shared" si="5"/>
        <v>102291.18</v>
      </c>
      <c r="C22" s="30">
        <v>104124.72</v>
      </c>
      <c r="E22" s="32">
        <f t="shared" si="0"/>
        <v>1.7924712570526635E-2</v>
      </c>
      <c r="F22" s="32">
        <f t="shared" si="3"/>
        <v>0.1473835875783347</v>
      </c>
      <c r="G22" s="33">
        <f>VLOOKUP(A22,'Benchmark Return Data'!C:D,2,0)</f>
        <v>9.8117961378469953E-3</v>
      </c>
      <c r="H22" s="34">
        <f t="shared" si="4"/>
        <v>0.13380291717889015</v>
      </c>
      <c r="I22" s="35">
        <f t="shared" si="1"/>
        <v>8.1129164326796399E-3</v>
      </c>
      <c r="J22" s="35">
        <f t="shared" si="2"/>
        <v>1.358067039944455E-2</v>
      </c>
    </row>
    <row r="23" spans="1:10" x14ac:dyDescent="0.6">
      <c r="A23" s="29">
        <v>44166</v>
      </c>
      <c r="B23" s="30">
        <f t="shared" si="5"/>
        <v>104124.72</v>
      </c>
      <c r="C23" s="30">
        <v>104218.09</v>
      </c>
      <c r="E23" s="32">
        <f t="shared" si="0"/>
        <v>8.9671309560301893E-4</v>
      </c>
      <c r="F23" s="32">
        <f t="shared" si="3"/>
        <v>0.14841246146699616</v>
      </c>
      <c r="G23" s="33">
        <f>VLOOKUP(A23,'Benchmark Return Data'!C:D,2,0)</f>
        <v>1.3773009088511312E-3</v>
      </c>
      <c r="H23" s="34">
        <f t="shared" si="4"/>
        <v>0.13536450496717878</v>
      </c>
      <c r="I23" s="35">
        <f t="shared" si="1"/>
        <v>-4.8058781324811228E-4</v>
      </c>
      <c r="J23" s="35">
        <f t="shared" si="2"/>
        <v>1.3047956499817381E-2</v>
      </c>
    </row>
    <row r="24" spans="1:10" x14ac:dyDescent="0.6">
      <c r="A24" s="29">
        <v>44197</v>
      </c>
      <c r="B24" s="30">
        <f t="shared" si="5"/>
        <v>104218.09</v>
      </c>
      <c r="C24" s="30">
        <f>B25-D24</f>
        <v>103094.48999999999</v>
      </c>
      <c r="D24" s="50">
        <v>47034.5</v>
      </c>
      <c r="E24" s="32">
        <f t="shared" si="0"/>
        <v>-1.0781237691076528E-2</v>
      </c>
      <c r="F24" s="32">
        <f t="shared" si="3"/>
        <v>0.13603115375252628</v>
      </c>
      <c r="G24" s="33">
        <f>VLOOKUP(A24,'Benchmark Return Data'!C:D,2,0)</f>
        <v>-7.1696724943771661E-3</v>
      </c>
      <c r="H24" s="34">
        <f t="shared" si="4"/>
        <v>0.12722431330482342</v>
      </c>
      <c r="I24" s="35">
        <f t="shared" si="1"/>
        <v>-3.6115651966993623E-3</v>
      </c>
      <c r="J24" s="35">
        <f t="shared" si="2"/>
        <v>8.8068404477028572E-3</v>
      </c>
    </row>
    <row r="25" spans="1:10" x14ac:dyDescent="0.6">
      <c r="A25" s="29">
        <v>44228</v>
      </c>
      <c r="B25" s="36">
        <v>150128.99</v>
      </c>
      <c r="C25" s="30">
        <v>148154.47</v>
      </c>
      <c r="E25" s="32">
        <f t="shared" si="0"/>
        <v>-1.3152156688724714E-2</v>
      </c>
      <c r="F25" s="32">
        <f t="shared" si="3"/>
        <v>0.1210898940151004</v>
      </c>
      <c r="G25" s="33">
        <f>VLOOKUP(A25,'Benchmark Return Data'!C:D,2,0)</f>
        <v>-1.4438685064866674E-2</v>
      </c>
      <c r="H25" s="34">
        <f t="shared" si="4"/>
        <v>0.11094867644755446</v>
      </c>
      <c r="I25" s="35">
        <f t="shared" si="1"/>
        <v>1.2865283761419599E-3</v>
      </c>
      <c r="J25" s="35">
        <f t="shared" si="2"/>
        <v>1.0141217567545935E-2</v>
      </c>
    </row>
    <row r="26" spans="1:10" x14ac:dyDescent="0.6">
      <c r="A26" s="29">
        <v>44256</v>
      </c>
      <c r="B26" s="30">
        <f t="shared" ref="B26:B37" si="6">C25</f>
        <v>148154.47</v>
      </c>
      <c r="C26" s="30">
        <v>146896.54</v>
      </c>
      <c r="E26" s="32">
        <f t="shared" si="0"/>
        <v>-8.4906651820899626E-3</v>
      </c>
      <c r="F26" s="32">
        <f t="shared" si="3"/>
        <v>0.11157109508599339</v>
      </c>
      <c r="G26" s="33">
        <f>VLOOKUP(A26,'Benchmark Return Data'!C:D,2,0)</f>
        <v>-1.2488357586581067E-2</v>
      </c>
      <c r="H26" s="34">
        <f t="shared" si="4"/>
        <v>9.7074752115738461E-2</v>
      </c>
      <c r="I26" s="35">
        <f t="shared" si="1"/>
        <v>3.9976924044911044E-3</v>
      </c>
      <c r="J26" s="35">
        <f t="shared" si="2"/>
        <v>1.4496342970254927E-2</v>
      </c>
    </row>
    <row r="27" spans="1:10" x14ac:dyDescent="0.6">
      <c r="A27" s="29">
        <v>44287</v>
      </c>
      <c r="B27" s="30">
        <f t="shared" si="6"/>
        <v>146896.54</v>
      </c>
      <c r="C27" s="30">
        <v>147943.53</v>
      </c>
      <c r="E27" s="32">
        <f t="shared" si="0"/>
        <v>7.1273972824683618E-3</v>
      </c>
      <c r="F27" s="32">
        <f t="shared" si="3"/>
        <v>0.11949370388837965</v>
      </c>
      <c r="G27" s="33">
        <f>VLOOKUP(A27,'Benchmark Return Data'!C:D,2,0)</f>
        <v>7.9001449369417998E-3</v>
      </c>
      <c r="H27" s="34">
        <f t="shared" si="4"/>
        <v>0.10574180166411229</v>
      </c>
      <c r="I27" s="35">
        <f t="shared" si="1"/>
        <v>-7.7274765447343796E-4</v>
      </c>
      <c r="J27" s="35">
        <f t="shared" si="2"/>
        <v>1.3751902224267365E-2</v>
      </c>
    </row>
    <row r="28" spans="1:10" x14ac:dyDescent="0.6">
      <c r="A28" s="29">
        <v>44317</v>
      </c>
      <c r="B28" s="30">
        <f t="shared" si="6"/>
        <v>147943.53</v>
      </c>
      <c r="C28" s="30">
        <v>148064.57999999999</v>
      </c>
      <c r="E28" s="32">
        <f t="shared" si="0"/>
        <v>8.1821759964761931E-4</v>
      </c>
      <c r="F28" s="32">
        <f t="shared" si="3"/>
        <v>0.12040969333959572</v>
      </c>
      <c r="G28" s="33">
        <f>VLOOKUP(A28,'Benchmark Return Data'!C:D,2,0)</f>
        <v>3.2666411974535681E-3</v>
      </c>
      <c r="H28" s="34">
        <f t="shared" si="4"/>
        <v>0.1093538633871749</v>
      </c>
      <c r="I28" s="35">
        <f t="shared" si="1"/>
        <v>-2.4484235978059488E-3</v>
      </c>
      <c r="J28" s="35">
        <f t="shared" si="2"/>
        <v>1.1055829952420826E-2</v>
      </c>
    </row>
    <row r="29" spans="1:10" x14ac:dyDescent="0.6">
      <c r="A29" s="29">
        <v>44348</v>
      </c>
      <c r="B29" s="30">
        <f t="shared" si="6"/>
        <v>148064.57999999999</v>
      </c>
      <c r="C29" s="30">
        <v>149370.4</v>
      </c>
      <c r="E29" s="32">
        <f t="shared" si="0"/>
        <v>8.8192598121712429E-3</v>
      </c>
      <c r="F29" s="32">
        <f t="shared" si="3"/>
        <v>0.13029087752123281</v>
      </c>
      <c r="G29" s="33">
        <f>VLOOKUP(A29,'Benchmark Return Data'!C:D,2,0)</f>
        <v>7.0254404805709658E-3</v>
      </c>
      <c r="H29" s="34">
        <f t="shared" si="4"/>
        <v>0.11714756292629303</v>
      </c>
      <c r="I29" s="35">
        <f t="shared" si="1"/>
        <v>1.7938193316002771E-3</v>
      </c>
      <c r="J29" s="35">
        <f t="shared" si="2"/>
        <v>1.3143314594939781E-2</v>
      </c>
    </row>
    <row r="30" spans="1:10" x14ac:dyDescent="0.6">
      <c r="A30" s="29">
        <v>44378</v>
      </c>
      <c r="B30" s="30">
        <f t="shared" si="6"/>
        <v>149370.4</v>
      </c>
      <c r="C30" s="30">
        <v>150704.06</v>
      </c>
      <c r="E30" s="32">
        <f t="shared" si="0"/>
        <v>8.9285427367136183E-3</v>
      </c>
      <c r="F30" s="32">
        <f t="shared" si="3"/>
        <v>0.14038272792609874</v>
      </c>
      <c r="G30" s="33">
        <f>VLOOKUP(A30,'Benchmark Return Data'!C:D,2,0)</f>
        <v>1.1182678744412922E-2</v>
      </c>
      <c r="H30" s="34">
        <f t="shared" si="4"/>
        <v>0.12964026523260164</v>
      </c>
      <c r="I30" s="35">
        <f t="shared" si="1"/>
        <v>-2.2541360076993033E-3</v>
      </c>
      <c r="J30" s="35">
        <f t="shared" si="2"/>
        <v>1.0742462693497101E-2</v>
      </c>
    </row>
    <row r="31" spans="1:10" x14ac:dyDescent="0.6">
      <c r="A31" s="29">
        <v>44409</v>
      </c>
      <c r="B31" s="30">
        <f t="shared" si="6"/>
        <v>150704.06</v>
      </c>
      <c r="C31" s="30">
        <v>150645.12</v>
      </c>
      <c r="E31" s="32">
        <f t="shared" si="0"/>
        <v>-3.9109762537259396E-4</v>
      </c>
      <c r="F31" s="32">
        <f t="shared" si="3"/>
        <v>0.1399367269491909</v>
      </c>
      <c r="G31" s="33">
        <f>VLOOKUP(A31,'Benchmark Return Data'!C:D,2,0)</f>
        <v>-1.903393334341863E-3</v>
      </c>
      <c r="H31" s="34">
        <f t="shared" si="4"/>
        <v>0.12749011548155376</v>
      </c>
      <c r="I31" s="35">
        <f t="shared" si="1"/>
        <v>1.512295708969269E-3</v>
      </c>
      <c r="J31" s="35">
        <f t="shared" si="2"/>
        <v>1.2446611467637148E-2</v>
      </c>
    </row>
    <row r="32" spans="1:10" x14ac:dyDescent="0.6">
      <c r="A32" s="29">
        <v>44440</v>
      </c>
      <c r="B32" s="30">
        <f t="shared" si="6"/>
        <v>150645.12</v>
      </c>
      <c r="C32" s="30">
        <v>149474.51999999999</v>
      </c>
      <c r="E32" s="32">
        <f t="shared" si="0"/>
        <v>-7.7705802882961361E-3</v>
      </c>
      <c r="F32" s="32">
        <f t="shared" si="3"/>
        <v>0.13107875708885475</v>
      </c>
      <c r="G32" s="33">
        <f>VLOOKUP(A32,'Benchmark Return Data'!C:D,2,0)</f>
        <v>-8.659484809065976E-3</v>
      </c>
      <c r="H32" s="34">
        <f t="shared" si="4"/>
        <v>0.11772663195416921</v>
      </c>
      <c r="I32" s="35">
        <f t="shared" si="1"/>
        <v>8.8890452076983983E-4</v>
      </c>
      <c r="J32" s="35">
        <f t="shared" si="2"/>
        <v>1.3352125134685533E-2</v>
      </c>
    </row>
    <row r="33" spans="1:10" x14ac:dyDescent="0.6">
      <c r="A33" s="29">
        <v>44470</v>
      </c>
      <c r="B33" s="30">
        <f t="shared" si="6"/>
        <v>149474.51999999999</v>
      </c>
      <c r="C33" s="30">
        <v>149669.38</v>
      </c>
      <c r="E33" s="32">
        <f t="shared" si="0"/>
        <v>1.3036335557392587E-3</v>
      </c>
      <c r="F33" s="32">
        <f t="shared" si="3"/>
        <v>0.1325532693107796</v>
      </c>
      <c r="G33" s="33">
        <f>VLOOKUP(A33,'Benchmark Return Data'!C:D,2,0)</f>
        <v>-2.7602490169276184E-4</v>
      </c>
      <c r="H33" s="34">
        <f t="shared" si="4"/>
        <v>0.11741811157046467</v>
      </c>
      <c r="I33" s="35">
        <f t="shared" si="1"/>
        <v>1.5796584574320205E-3</v>
      </c>
      <c r="J33" s="35">
        <f t="shared" si="2"/>
        <v>1.5135157740314931E-2</v>
      </c>
    </row>
    <row r="34" spans="1:10" x14ac:dyDescent="0.6">
      <c r="A34" s="29">
        <v>44501</v>
      </c>
      <c r="B34" s="30">
        <f t="shared" si="6"/>
        <v>149669.38</v>
      </c>
      <c r="C34" s="30">
        <v>149793.5</v>
      </c>
      <c r="E34" s="32">
        <f t="shared" si="0"/>
        <v>8.2929454241065237E-4</v>
      </c>
      <c r="F34" s="32">
        <f t="shared" si="3"/>
        <v>0.13349248955600834</v>
      </c>
      <c r="G34" s="33">
        <f>VLOOKUP(A34,'Benchmark Return Data'!C:D,2,0)</f>
        <v>2.9606534676174245E-3</v>
      </c>
      <c r="H34" s="34">
        <f t="shared" si="4"/>
        <v>0.12072639937726426</v>
      </c>
      <c r="I34" s="35">
        <f t="shared" si="1"/>
        <v>-2.1313589252067722E-3</v>
      </c>
      <c r="J34" s="35">
        <f t="shared" si="2"/>
        <v>1.2766090178744083E-2</v>
      </c>
    </row>
    <row r="35" spans="1:10" x14ac:dyDescent="0.6">
      <c r="A35" s="29">
        <v>44531</v>
      </c>
      <c r="B35" s="30">
        <f t="shared" si="6"/>
        <v>149793.5</v>
      </c>
      <c r="C35" s="30">
        <v>149531.76</v>
      </c>
      <c r="E35" s="32">
        <f t="shared" si="0"/>
        <v>-1.747338836464829E-3</v>
      </c>
      <c r="F35" s="32">
        <f t="shared" si="3"/>
        <v>0.13151189410816588</v>
      </c>
      <c r="G35" s="33">
        <f>VLOOKUP(A35,'Benchmark Return Data'!C:D,2,0)</f>
        <v>-2.5580430123920417E-3</v>
      </c>
      <c r="H35" s="34">
        <f t="shared" si="4"/>
        <v>0.11785953304253405</v>
      </c>
      <c r="I35" s="35">
        <f t="shared" si="1"/>
        <v>8.1070417592721267E-4</v>
      </c>
      <c r="J35" s="35">
        <f t="shared" si="2"/>
        <v>1.3652361065631835E-2</v>
      </c>
    </row>
    <row r="36" spans="1:10" x14ac:dyDescent="0.6">
      <c r="A36" s="29">
        <v>44562</v>
      </c>
      <c r="B36" s="30">
        <f t="shared" si="6"/>
        <v>149531.76</v>
      </c>
      <c r="C36" s="30">
        <v>146717.82</v>
      </c>
      <c r="E36" s="32">
        <f t="shared" si="0"/>
        <v>-1.8818343340571975E-2</v>
      </c>
      <c r="F36" s="32">
        <f t="shared" si="3"/>
        <v>0.11021871479089751</v>
      </c>
      <c r="G36" s="33">
        <f>VLOOKUP(A36,'Benchmark Return Data'!C:D,2,0)</f>
        <v>-2.1544366789235325E-2</v>
      </c>
      <c r="H36" s="34">
        <f t="shared" si="4"/>
        <v>9.3775957243822372E-2</v>
      </c>
      <c r="I36" s="35">
        <f t="shared" si="1"/>
        <v>2.7260234486633506E-3</v>
      </c>
      <c r="J36" s="35">
        <f t="shared" si="2"/>
        <v>1.6442757547075137E-2</v>
      </c>
    </row>
    <row r="37" spans="1:10" x14ac:dyDescent="0.6">
      <c r="A37" s="29">
        <v>44593</v>
      </c>
      <c r="B37" s="30">
        <f t="shared" si="6"/>
        <v>146717.82</v>
      </c>
      <c r="C37" s="30">
        <f>B38-D37</f>
        <v>145117.79</v>
      </c>
      <c r="D37" s="50">
        <v>145053.04</v>
      </c>
      <c r="E37" s="32">
        <f t="shared" si="0"/>
        <v>-1.0905491916387566E-2</v>
      </c>
      <c r="F37" s="32">
        <f t="shared" si="3"/>
        <v>9.8111233571323231E-2</v>
      </c>
      <c r="G37" s="33">
        <f>VLOOKUP(A37,'Benchmark Return Data'!C:D,2,0)</f>
        <v>-1.1156917201874728E-2</v>
      </c>
      <c r="H37" s="34">
        <f t="shared" si="4"/>
        <v>8.1572789451451744E-2</v>
      </c>
      <c r="I37" s="35">
        <f t="shared" si="1"/>
        <v>2.5142528548716125E-4</v>
      </c>
      <c r="J37" s="35">
        <f t="shared" si="2"/>
        <v>1.6538444119871487E-2</v>
      </c>
    </row>
    <row r="38" spans="1:10" x14ac:dyDescent="0.6">
      <c r="A38" s="29">
        <v>44621</v>
      </c>
      <c r="B38" s="36">
        <v>290170.83</v>
      </c>
      <c r="C38" s="30">
        <v>282125.40999999997</v>
      </c>
      <c r="E38" s="32">
        <f t="shared" si="0"/>
        <v>-2.7726494768616217E-2</v>
      </c>
      <c r="F38" s="32">
        <f t="shared" si="3"/>
        <v>6.7664458198349209E-2</v>
      </c>
      <c r="G38" s="33">
        <f>VLOOKUP(A38,'Benchmark Return Data'!C:D,2,0)</f>
        <v>-2.7783507190534906E-2</v>
      </c>
      <c r="H38" s="34">
        <f t="shared" si="4"/>
        <v>5.1522904078640464E-2</v>
      </c>
      <c r="I38" s="35">
        <f t="shared" si="1"/>
        <v>5.7012421918689604E-5</v>
      </c>
      <c r="J38" s="35">
        <f t="shared" si="2"/>
        <v>1.6141554119708745E-2</v>
      </c>
    </row>
    <row r="39" spans="1:10" x14ac:dyDescent="0.6">
      <c r="A39" s="29">
        <v>44652</v>
      </c>
      <c r="B39" s="30">
        <f t="shared" ref="B39:B47" si="7">C38</f>
        <v>282125.40999999997</v>
      </c>
      <c r="C39" s="30">
        <v>272265.3</v>
      </c>
      <c r="E39" s="32">
        <f t="shared" si="0"/>
        <v>-3.4949386515734204E-2</v>
      </c>
      <c r="F39" s="32">
        <f t="shared" si="3"/>
        <v>3.0350240379663163E-2</v>
      </c>
      <c r="G39" s="33">
        <f>VLOOKUP(A39,'Benchmark Return Data'!C:D,2,0)</f>
        <v>-3.7948342947936808E-2</v>
      </c>
      <c r="H39" s="34">
        <f t="shared" si="4"/>
        <v>1.1619352297053798E-2</v>
      </c>
      <c r="I39" s="35">
        <f t="shared" si="1"/>
        <v>2.9989564322026041E-3</v>
      </c>
      <c r="J39" s="35">
        <f t="shared" si="2"/>
        <v>1.8730888082609365E-2</v>
      </c>
    </row>
    <row r="40" spans="1:10" x14ac:dyDescent="0.6">
      <c r="A40" s="29">
        <v>44682</v>
      </c>
      <c r="B40" s="30">
        <f t="shared" si="7"/>
        <v>272265.3</v>
      </c>
      <c r="C40" s="30">
        <v>274881.76</v>
      </c>
      <c r="E40" s="32">
        <f t="shared" si="0"/>
        <v>9.6099649863572445E-3</v>
      </c>
      <c r="F40" s="32">
        <f t="shared" si="3"/>
        <v>4.0251870113396482E-2</v>
      </c>
      <c r="G40" s="33">
        <f>VLOOKUP(A40,'Benchmark Return Data'!C:D,2,0)</f>
        <v>6.4467393293328179E-3</v>
      </c>
      <c r="H40" s="34">
        <f t="shared" si="4"/>
        <v>1.8140998561821498E-2</v>
      </c>
      <c r="I40" s="35">
        <f t="shared" si="1"/>
        <v>3.1632256570244266E-3</v>
      </c>
      <c r="J40" s="35">
        <f t="shared" si="2"/>
        <v>2.2110871551574984E-2</v>
      </c>
    </row>
    <row r="41" spans="1:10" x14ac:dyDescent="0.6">
      <c r="A41" s="29">
        <v>44713</v>
      </c>
      <c r="B41" s="30">
        <f t="shared" si="7"/>
        <v>274881.76</v>
      </c>
      <c r="C41" s="30">
        <v>269579</v>
      </c>
      <c r="E41" s="32">
        <f t="shared" si="0"/>
        <v>-1.9291058089849322E-2</v>
      </c>
      <c r="F41" s="32">
        <f t="shared" si="3"/>
        <v>2.0184310858964549E-2</v>
      </c>
      <c r="G41" s="33">
        <f>VLOOKUP(A41,'Benchmark Return Data'!C:D,2,0)</f>
        <v>-1.5687280016782879E-2</v>
      </c>
      <c r="H41" s="34">
        <f t="shared" si="4"/>
        <v>2.1691356208153323E-3</v>
      </c>
      <c r="I41" s="35">
        <f t="shared" si="1"/>
        <v>-3.6037780730664437E-3</v>
      </c>
      <c r="J41" s="35">
        <f t="shared" si="2"/>
        <v>1.8015175238149217E-2</v>
      </c>
    </row>
    <row r="42" spans="1:10" x14ac:dyDescent="0.6">
      <c r="A42" s="29">
        <v>44743</v>
      </c>
      <c r="B42" s="30">
        <f t="shared" si="7"/>
        <v>269579</v>
      </c>
      <c r="C42" s="30">
        <v>277041.5</v>
      </c>
      <c r="E42" s="32">
        <f t="shared" si="0"/>
        <v>2.7682052385386013E-2</v>
      </c>
      <c r="F42" s="32">
        <f t="shared" si="3"/>
        <v>4.8425106394911266E-2</v>
      </c>
      <c r="G42" s="33">
        <f>VLOOKUP(A42,'Benchmark Return Data'!C:D,2,0)</f>
        <v>2.4434024817656441E-2</v>
      </c>
      <c r="H42" s="34">
        <f t="shared" si="4"/>
        <v>2.6656161152063707E-2</v>
      </c>
      <c r="I42" s="35">
        <f t="shared" si="1"/>
        <v>3.2480275677295722E-3</v>
      </c>
      <c r="J42" s="35">
        <f t="shared" si="2"/>
        <v>2.1768945242847559E-2</v>
      </c>
    </row>
    <row r="43" spans="1:10" x14ac:dyDescent="0.6">
      <c r="A43" s="29">
        <v>44774</v>
      </c>
      <c r="B43" s="30">
        <f t="shared" si="7"/>
        <v>277041.5</v>
      </c>
      <c r="C43" s="30">
        <v>269263.33</v>
      </c>
      <c r="E43" s="32">
        <f t="shared" si="0"/>
        <v>-2.8075829794453111E-2</v>
      </c>
      <c r="F43" s="32">
        <f t="shared" si="3"/>
        <v>1.8989701555536254E-2</v>
      </c>
      <c r="G43" s="33">
        <f>VLOOKUP(A43,'Benchmark Return Data'!C:D,2,0)</f>
        <v>-2.8252557801931477E-2</v>
      </c>
      <c r="H43" s="34">
        <f t="shared" si="4"/>
        <v>-2.3495013835940215E-3</v>
      </c>
      <c r="I43" s="35">
        <f t="shared" si="1"/>
        <v>1.7672800747836614E-4</v>
      </c>
      <c r="J43" s="35">
        <f t="shared" si="2"/>
        <v>2.1339202939130275E-2</v>
      </c>
    </row>
    <row r="44" spans="1:10" x14ac:dyDescent="0.6">
      <c r="A44" s="29">
        <v>44805</v>
      </c>
      <c r="B44" s="30">
        <f t="shared" si="7"/>
        <v>269263.33</v>
      </c>
      <c r="C44" s="30">
        <v>258515.95</v>
      </c>
      <c r="E44" s="32">
        <f t="shared" si="0"/>
        <v>-3.9914012799292076E-2</v>
      </c>
      <c r="F44" s="32">
        <f t="shared" si="3"/>
        <v>-2.1682266434698283E-2</v>
      </c>
      <c r="G44" s="33">
        <f>VLOOKUP(A44,'Benchmark Return Data'!C:D,2,0)</f>
        <v>-4.3208936761375605E-2</v>
      </c>
      <c r="H44" s="34">
        <f t="shared" si="4"/>
        <v>-4.545691868826518E-2</v>
      </c>
      <c r="I44" s="35">
        <f t="shared" si="1"/>
        <v>3.2949239620835291E-3</v>
      </c>
      <c r="J44" s="35">
        <f t="shared" si="2"/>
        <v>2.3774652253566897E-2</v>
      </c>
    </row>
    <row r="45" spans="1:10" x14ac:dyDescent="0.6">
      <c r="A45" s="29">
        <v>44835</v>
      </c>
      <c r="B45" s="30">
        <f t="shared" si="7"/>
        <v>258515.95</v>
      </c>
      <c r="C45" s="30">
        <v>256864.83</v>
      </c>
      <c r="E45" s="32">
        <f t="shared" si="0"/>
        <v>-6.3869173256041467E-3</v>
      </c>
      <c r="F45" s="32">
        <f t="shared" si="3"/>
        <v>-2.7930700917152329E-2</v>
      </c>
      <c r="G45" s="33">
        <f>VLOOKUP(A45,'Benchmark Return Data'!C:D,2,0)</f>
        <v>-1.2953367875647603E-2</v>
      </c>
      <c r="H45" s="34">
        <f t="shared" si="4"/>
        <v>-5.7821466373650265E-2</v>
      </c>
      <c r="I45" s="35">
        <f t="shared" si="1"/>
        <v>6.5664505500434567E-3</v>
      </c>
      <c r="J45" s="35">
        <f t="shared" si="2"/>
        <v>2.9890765456497936E-2</v>
      </c>
    </row>
    <row r="46" spans="1:10" x14ac:dyDescent="0.6">
      <c r="A46" s="29">
        <v>44866</v>
      </c>
      <c r="B46" s="30">
        <f t="shared" si="7"/>
        <v>256864.83</v>
      </c>
      <c r="C46" s="30">
        <v>264992.90999999997</v>
      </c>
      <c r="E46" s="32">
        <f t="shared" si="0"/>
        <v>3.164341338594312E-2</v>
      </c>
      <c r="F46" s="32">
        <f t="shared" si="3"/>
        <v>2.8288897535102553E-3</v>
      </c>
      <c r="G46" s="33">
        <f>VLOOKUP(A46,'Benchmark Return Data'!C:D,2,0)</f>
        <v>3.6775633372124084E-2</v>
      </c>
      <c r="H46" s="34">
        <f t="shared" si="4"/>
        <v>-2.3172254049922181E-2</v>
      </c>
      <c r="I46" s="35">
        <f t="shared" si="1"/>
        <v>-5.1322199861809636E-3</v>
      </c>
      <c r="J46" s="35">
        <f t="shared" si="2"/>
        <v>2.6001143803432436E-2</v>
      </c>
    </row>
    <row r="47" spans="1:10" x14ac:dyDescent="0.6">
      <c r="A47" s="29">
        <v>44896</v>
      </c>
      <c r="B47" s="30">
        <f t="shared" si="7"/>
        <v>264992.90999999997</v>
      </c>
      <c r="C47" s="30">
        <v>263287.67</v>
      </c>
      <c r="E47" s="32">
        <f t="shared" si="0"/>
        <v>-6.4350400922047468E-3</v>
      </c>
      <c r="F47" s="32">
        <f t="shared" si="3"/>
        <v>-3.6243543576747195E-3</v>
      </c>
      <c r="G47" s="33">
        <f>VLOOKUP(A47,'Benchmark Return Data'!C:D,2,0)</f>
        <v>-4.5092103536912287E-3</v>
      </c>
      <c r="H47" s="34">
        <f t="shared" si="4"/>
        <v>-2.7576975835733153E-2</v>
      </c>
      <c r="I47" s="35">
        <f t="shared" si="1"/>
        <v>-1.9258297385135181E-3</v>
      </c>
      <c r="J47" s="35">
        <f t="shared" si="2"/>
        <v>2.3952621478058433E-2</v>
      </c>
    </row>
    <row r="48" spans="1:10" x14ac:dyDescent="0.6">
      <c r="A48" s="29">
        <v>44927</v>
      </c>
      <c r="B48" s="30">
        <f>C47</f>
        <v>263287.67</v>
      </c>
      <c r="C48" s="30">
        <v>270482.23</v>
      </c>
      <c r="E48" s="32">
        <f t="shared" si="0"/>
        <v>2.7325852365209569E-2</v>
      </c>
      <c r="F48" s="32">
        <f t="shared" si="3"/>
        <v>2.3602459435437817E-2</v>
      </c>
      <c r="G48" s="33">
        <f>VLOOKUP(A48,'Benchmark Return Data'!C:D,2,0)</f>
        <v>3.076540100452485E-2</v>
      </c>
      <c r="H48" s="34">
        <f t="shared" si="4"/>
        <v>2.3400084487132933E-3</v>
      </c>
      <c r="I48" s="35">
        <f t="shared" si="1"/>
        <v>-3.4395486393152819E-3</v>
      </c>
      <c r="J48" s="35">
        <f t="shared" si="2"/>
        <v>2.1262450986724524E-2</v>
      </c>
    </row>
    <row r="49" spans="1:10" x14ac:dyDescent="0.6">
      <c r="A49" s="29">
        <v>44958</v>
      </c>
      <c r="B49" s="30">
        <f>C48</f>
        <v>270482.23</v>
      </c>
      <c r="C49" s="30">
        <v>265024.24</v>
      </c>
      <c r="E49" s="32">
        <f t="shared" si="0"/>
        <v>-2.0178737804697922E-2</v>
      </c>
      <c r="F49" s="32">
        <f t="shared" si="3"/>
        <v>2.9474537902460796E-3</v>
      </c>
      <c r="G49" s="33">
        <f>VLOOKUP(A49,'Benchmark Return Data'!C:D,2,0)</f>
        <v>-2.5855210819411445E-2</v>
      </c>
      <c r="H49" s="34">
        <f t="shared" si="4"/>
        <v>-2.3575703782458879E-2</v>
      </c>
      <c r="I49" s="35">
        <f t="shared" si="1"/>
        <v>5.6764730147135234E-3</v>
      </c>
      <c r="J49" s="35">
        <f t="shared" si="2"/>
        <v>2.6523157572704958E-2</v>
      </c>
    </row>
    <row r="50" spans="1:10" x14ac:dyDescent="0.6">
      <c r="A50" s="29">
        <v>44986</v>
      </c>
      <c r="B50" s="30">
        <f>C49</f>
        <v>265024.24</v>
      </c>
      <c r="C50" s="30">
        <v>270696.8</v>
      </c>
      <c r="E50" s="32">
        <f t="shared" si="0"/>
        <v>2.1403928938726446E-2</v>
      </c>
      <c r="F50" s="32">
        <f t="shared" si="3"/>
        <v>2.4414469820449147E-2</v>
      </c>
      <c r="G50" s="33">
        <f>VLOOKUP(A50,'Benchmark Return Data'!C:D,2,0)</f>
        <v>2.5399093896439684E-2</v>
      </c>
      <c r="H50" s="34">
        <f t="shared" ref="H50:H52" si="8">(1+H49)*(1+G50)-1</f>
        <v>1.2245885999355721E-3</v>
      </c>
      <c r="I50" s="35">
        <f t="shared" ref="I50:I52" si="9">E50-G50</f>
        <v>-3.9951649577132375E-3</v>
      </c>
      <c r="J50" s="35">
        <f t="shared" ref="J50:J52" si="10">F50-H50</f>
        <v>2.3189881220513575E-2</v>
      </c>
    </row>
    <row r="51" spans="1:10" x14ac:dyDescent="0.6">
      <c r="A51" s="29">
        <v>45017</v>
      </c>
      <c r="B51" s="30">
        <f>C50</f>
        <v>270696.8</v>
      </c>
      <c r="C51" s="30">
        <f>B52-D51</f>
        <v>272050</v>
      </c>
      <c r="D51" s="50">
        <v>146905.62</v>
      </c>
      <c r="E51" s="32">
        <f t="shared" si="0"/>
        <v>4.9989508557175544E-3</v>
      </c>
      <c r="F51" s="32">
        <f t="shared" si="3"/>
        <v>2.9535467410967575E-2</v>
      </c>
      <c r="G51" s="33">
        <f>VLOOKUP(A51,'Benchmark Return Data'!C:D,2,0)</f>
        <v>6.0633068014279701E-3</v>
      </c>
      <c r="H51" s="34">
        <f t="shared" si="8"/>
        <v>7.2953204577503872E-3</v>
      </c>
      <c r="I51" s="35">
        <f t="shared" si="9"/>
        <v>-1.0643559457104157E-3</v>
      </c>
      <c r="J51" s="35">
        <f t="shared" si="10"/>
        <v>2.2240146953217188E-2</v>
      </c>
    </row>
    <row r="52" spans="1:10" x14ac:dyDescent="0.6">
      <c r="A52" s="29">
        <v>45047</v>
      </c>
      <c r="B52" s="36">
        <v>418955.62</v>
      </c>
      <c r="C52" s="30">
        <v>413644.07</v>
      </c>
      <c r="E52" s="32">
        <f t="shared" si="0"/>
        <v>-1.267807315724756E-2</v>
      </c>
      <c r="F52" s="32">
        <f t="shared" si="3"/>
        <v>1.6482941437150345E-2</v>
      </c>
      <c r="G52" s="33">
        <f>VLOOKUP(A52,'Benchmark Return Data'!C:D,2,0)</f>
        <v>-1.0889642823484924E-2</v>
      </c>
      <c r="H52" s="34">
        <f t="shared" si="8"/>
        <v>-3.6737657998022755E-3</v>
      </c>
      <c r="I52" s="35">
        <f t="shared" si="9"/>
        <v>-1.7884303337626362E-3</v>
      </c>
      <c r="J52" s="35">
        <f t="shared" si="10"/>
        <v>2.015670723695262E-2</v>
      </c>
    </row>
    <row r="53" spans="1:10" x14ac:dyDescent="0.6">
      <c r="A53" s="29">
        <v>45078</v>
      </c>
      <c r="B53" s="30">
        <f t="shared" ref="B53:B58" si="11">C52</f>
        <v>413644.07</v>
      </c>
      <c r="C53" s="30">
        <v>413046.07</v>
      </c>
      <c r="E53" s="32">
        <f t="shared" si="0"/>
        <v>-1.4456873514469004E-3</v>
      </c>
      <c r="F53" s="32">
        <f t="shared" si="3"/>
        <v>1.5013424905753192E-2</v>
      </c>
      <c r="G53" s="33">
        <f>VLOOKUP(A53,'Benchmark Return Data'!C:D,2,0)</f>
        <v>-3.5682128922533973E-3</v>
      </c>
      <c r="H53" s="34">
        <f t="shared" ref="H53:H55" si="12">(1+H52)*(1+G53)-1</f>
        <v>-7.2288699135657497E-3</v>
      </c>
      <c r="I53" s="35">
        <f t="shared" ref="I53:I55" si="13">E53-G53</f>
        <v>2.1225255408064969E-3</v>
      </c>
      <c r="J53" s="35">
        <f t="shared" ref="J53:J55" si="14">F53-H53</f>
        <v>2.2242294819318942E-2</v>
      </c>
    </row>
    <row r="54" spans="1:10" x14ac:dyDescent="0.6">
      <c r="A54" s="29">
        <v>45108</v>
      </c>
      <c r="B54" s="30">
        <f t="shared" si="11"/>
        <v>413046.07</v>
      </c>
      <c r="C54" s="30">
        <v>413104.27</v>
      </c>
      <c r="E54" s="32">
        <f t="shared" si="0"/>
        <v>1.4090437901992381E-4</v>
      </c>
      <c r="F54" s="32">
        <f t="shared" si="3"/>
        <v>1.5156444742086439E-2</v>
      </c>
      <c r="G54" s="33">
        <f>VLOOKUP(A54,'Benchmark Return Data'!C:D,2,0)</f>
        <v>-6.9324918722502016E-4</v>
      </c>
      <c r="H54" s="34">
        <f t="shared" si="12"/>
        <v>-7.9171076925986794E-3</v>
      </c>
      <c r="I54" s="35">
        <f t="shared" si="13"/>
        <v>8.3415356624494397E-4</v>
      </c>
      <c r="J54" s="35">
        <f t="shared" si="14"/>
        <v>2.3073552434685118E-2</v>
      </c>
    </row>
    <row r="55" spans="1:10" x14ac:dyDescent="0.6">
      <c r="A55" s="29">
        <v>45139</v>
      </c>
      <c r="B55" s="30">
        <f t="shared" si="11"/>
        <v>413104.27</v>
      </c>
      <c r="C55" s="30">
        <v>410576.98</v>
      </c>
      <c r="E55" s="32">
        <f t="shared" si="0"/>
        <v>-6.1178016872108776E-3</v>
      </c>
      <c r="F55" s="32">
        <f t="shared" si="3"/>
        <v>8.9459189316603016E-3</v>
      </c>
      <c r="G55" s="33">
        <f>VLOOKUP(A55,'Benchmark Return Data'!C:D,2,0)</f>
        <v>-6.3871014042053975E-3</v>
      </c>
      <c r="H55" s="34">
        <f t="shared" si="12"/>
        <v>-1.4253641727143385E-2</v>
      </c>
      <c r="I55" s="35">
        <f t="shared" si="13"/>
        <v>2.6929971699451993E-4</v>
      </c>
      <c r="J55" s="35">
        <f t="shared" si="14"/>
        <v>2.3199560658803686E-2</v>
      </c>
    </row>
    <row r="56" spans="1:10" x14ac:dyDescent="0.6">
      <c r="A56" s="29">
        <v>45170</v>
      </c>
      <c r="B56" s="30">
        <f t="shared" si="11"/>
        <v>410576.98</v>
      </c>
      <c r="C56" s="30">
        <v>400268.53</v>
      </c>
      <c r="E56" s="32">
        <f t="shared" si="0"/>
        <v>-2.5107228369208534E-2</v>
      </c>
      <c r="F56" s="32">
        <f t="shared" si="3"/>
        <v>-1.6385916667137845E-2</v>
      </c>
      <c r="G56" s="33">
        <f>VLOOKUP(A56,'Benchmark Return Data'!C:D,2,0)</f>
        <v>-2.5414098613251279E-2</v>
      </c>
      <c r="H56" s="34">
        <f t="shared" ref="H56:H57" si="15">(1+H55)*(1+G56)-1</f>
        <v>-3.9305496883943136E-2</v>
      </c>
      <c r="I56" s="35">
        <f t="shared" ref="I56:I57" si="16">E56-G56</f>
        <v>3.068702440427451E-4</v>
      </c>
      <c r="J56" s="35">
        <f t="shared" ref="J56:J57" si="17">F56-H56</f>
        <v>2.2919580216805291E-2</v>
      </c>
    </row>
    <row r="57" spans="1:10" x14ac:dyDescent="0.6">
      <c r="A57" s="29">
        <v>45200</v>
      </c>
      <c r="B57" s="30">
        <f t="shared" si="11"/>
        <v>400268.53</v>
      </c>
      <c r="C57" s="30">
        <v>393876.97</v>
      </c>
      <c r="E57" s="32">
        <f t="shared" si="0"/>
        <v>-1.5968180161453294E-2</v>
      </c>
      <c r="F57" s="32">
        <f t="shared" si="3"/>
        <v>-3.2092443559139761E-2</v>
      </c>
      <c r="G57" s="33">
        <f>VLOOKUP(A57,'Benchmark Return Data'!C:D,2,0)</f>
        <v>-1.5780476477505245E-2</v>
      </c>
      <c r="H57" s="34">
        <f t="shared" si="15"/>
        <v>-5.4465713892434708E-2</v>
      </c>
      <c r="I57" s="35">
        <f t="shared" si="16"/>
        <v>-1.8770368394804837E-4</v>
      </c>
      <c r="J57" s="35">
        <f t="shared" si="17"/>
        <v>2.2373270333294948E-2</v>
      </c>
    </row>
    <row r="58" spans="1:10" x14ac:dyDescent="0.6">
      <c r="A58" s="29">
        <v>45231</v>
      </c>
      <c r="B58" s="30">
        <f t="shared" si="11"/>
        <v>393876.97</v>
      </c>
      <c r="C58" s="30">
        <f>B59-D58</f>
        <v>412611.62</v>
      </c>
      <c r="D58" s="31">
        <v>95000</v>
      </c>
      <c r="E58" s="32">
        <f t="shared" si="0"/>
        <v>4.7564725604546165E-2</v>
      </c>
      <c r="F58" s="32">
        <f t="shared" si="3"/>
        <v>1.3945813773536431E-2</v>
      </c>
      <c r="G58" s="33">
        <f>VLOOKUP(A58,'Benchmark Return Data'!C:D,2,0)</f>
        <v>4.5284325930685432E-2</v>
      </c>
      <c r="H58" s="34">
        <f t="shared" ref="H58:H62" si="18">(1+H57)*(1+G58)-1</f>
        <v>-1.1647831101701756E-2</v>
      </c>
      <c r="I58" s="35">
        <f t="shared" ref="I58:I62" si="19">E58-G58</f>
        <v>2.2803996738607335E-3</v>
      </c>
      <c r="J58" s="35">
        <f t="shared" ref="J58:J62" si="20">F58-H58</f>
        <v>2.5593644875238186E-2</v>
      </c>
    </row>
    <row r="59" spans="1:10" x14ac:dyDescent="0.6">
      <c r="A59" s="29">
        <v>45261</v>
      </c>
      <c r="B59" s="36">
        <v>507611.62</v>
      </c>
      <c r="C59" s="30">
        <v>525588.37</v>
      </c>
      <c r="E59" s="32">
        <f t="shared" si="0"/>
        <v>3.5414378417893522E-2</v>
      </c>
      <c r="F59" s="32">
        <f t="shared" si="3"/>
        <v>4.9854074517751368E-2</v>
      </c>
      <c r="G59" s="33">
        <f>VLOOKUP(A59,'Benchmark Return Data'!C:D,2,0)</f>
        <v>3.8279970609281122E-2</v>
      </c>
      <c r="H59" s="34">
        <f t="shared" si="18"/>
        <v>2.6186260875344258E-2</v>
      </c>
      <c r="I59" s="35">
        <f t="shared" si="19"/>
        <v>-2.8655921913876004E-3</v>
      </c>
      <c r="J59" s="35">
        <f t="shared" si="20"/>
        <v>2.3667813642407109E-2</v>
      </c>
    </row>
    <row r="60" spans="1:10" x14ac:dyDescent="0.6">
      <c r="A60" s="29">
        <v>45292</v>
      </c>
      <c r="B60" s="30">
        <f>C59</f>
        <v>525588.37</v>
      </c>
      <c r="C60" s="30">
        <v>525008.85</v>
      </c>
      <c r="E60" s="32">
        <f t="shared" si="0"/>
        <v>-1.1026119166221982E-3</v>
      </c>
      <c r="F60" s="32">
        <f t="shared" si="3"/>
        <v>4.8696492904473754E-2</v>
      </c>
      <c r="G60" s="33">
        <f>VLOOKUP(A60,'Benchmark Return Data'!C:D,2,0)</f>
        <v>-2.7474560592044561E-3</v>
      </c>
      <c r="H60" s="34">
        <f t="shared" si="18"/>
        <v>2.3366859215030011E-2</v>
      </c>
      <c r="I60" s="35">
        <f t="shared" si="19"/>
        <v>1.644844142582258E-3</v>
      </c>
      <c r="J60" s="35">
        <f t="shared" si="20"/>
        <v>2.5329633689443742E-2</v>
      </c>
    </row>
    <row r="61" spans="1:10" x14ac:dyDescent="0.6">
      <c r="A61" s="29">
        <v>45323</v>
      </c>
      <c r="B61" s="30">
        <f>C60</f>
        <v>525008.85</v>
      </c>
      <c r="C61" s="30">
        <v>517318.06</v>
      </c>
      <c r="E61" s="32">
        <f t="shared" si="0"/>
        <v>-1.4648876871313665E-2</v>
      </c>
      <c r="F61" s="32">
        <f t="shared" si="3"/>
        <v>3.3334267104537574E-2</v>
      </c>
      <c r="G61" s="33">
        <f>VLOOKUP(A61,'Benchmark Return Data'!C:D,2,0)</f>
        <v>-1.412762168028725E-2</v>
      </c>
      <c r="H61" s="34">
        <f t="shared" si="18"/>
        <v>8.9091193878962915E-3</v>
      </c>
      <c r="I61" s="35">
        <f t="shared" si="19"/>
        <v>-5.2125519102641515E-4</v>
      </c>
      <c r="J61" s="35">
        <f t="shared" si="20"/>
        <v>2.4425147716641282E-2</v>
      </c>
    </row>
    <row r="62" spans="1:10" x14ac:dyDescent="0.6">
      <c r="A62" s="29">
        <v>45352</v>
      </c>
      <c r="B62" s="30">
        <f>C61</f>
        <v>517318.06</v>
      </c>
      <c r="C62" s="30">
        <v>522527.35</v>
      </c>
      <c r="E62" s="32">
        <f t="shared" si="0"/>
        <v>1.0069801158691494E-2</v>
      </c>
      <c r="F62" s="32">
        <f t="shared" si="3"/>
        <v>4.3739737704742376E-2</v>
      </c>
      <c r="G62" s="33">
        <f>VLOOKUP(A62,'Benchmark Return Data'!C:D,2,0)</f>
        <v>9.2350395182536626E-3</v>
      </c>
      <c r="H62" s="34">
        <f t="shared" si="18"/>
        <v>1.8226434975769923E-2</v>
      </c>
      <c r="I62" s="35">
        <f t="shared" si="19"/>
        <v>8.3476164043783108E-4</v>
      </c>
      <c r="J62" s="35">
        <f t="shared" si="20"/>
        <v>2.5513302728972453E-2</v>
      </c>
    </row>
    <row r="63" spans="1:10" x14ac:dyDescent="0.6">
      <c r="A63" s="29">
        <v>45383</v>
      </c>
      <c r="G63" s="33"/>
      <c r="H63" s="33"/>
    </row>
    <row r="64" spans="1:10" x14ac:dyDescent="0.6">
      <c r="A64" s="29">
        <v>45413</v>
      </c>
      <c r="G64" s="33"/>
      <c r="H64" s="33"/>
    </row>
    <row r="65" spans="1:8" x14ac:dyDescent="0.6">
      <c r="A65" s="29">
        <v>45444</v>
      </c>
      <c r="G65" s="33"/>
      <c r="H65" s="33"/>
    </row>
    <row r="66" spans="1:8" x14ac:dyDescent="0.6">
      <c r="A66" s="29">
        <v>45474</v>
      </c>
      <c r="G66" s="33"/>
      <c r="H66" s="33"/>
    </row>
    <row r="67" spans="1:8" x14ac:dyDescent="0.6">
      <c r="A67" s="29">
        <v>45505</v>
      </c>
    </row>
    <row r="68" spans="1:8" x14ac:dyDescent="0.6">
      <c r="A68" s="29">
        <v>45536</v>
      </c>
    </row>
    <row r="69" spans="1:8" x14ac:dyDescent="0.6">
      <c r="A69" s="29">
        <v>45566</v>
      </c>
    </row>
    <row r="70" spans="1:8" x14ac:dyDescent="0.6">
      <c r="A70" s="29">
        <v>45597</v>
      </c>
    </row>
    <row r="71" spans="1:8" x14ac:dyDescent="0.6">
      <c r="A71" s="29">
        <v>45627</v>
      </c>
    </row>
  </sheetData>
  <mergeCells count="3">
    <mergeCell ref="A1:F1"/>
    <mergeCell ref="G1:H1"/>
    <mergeCell ref="I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068A1-BC3F-4AF9-90BB-2DACAB99191F}">
  <dimension ref="B2:AA1048576"/>
  <sheetViews>
    <sheetView showGridLines="0" tabSelected="1" workbookViewId="0"/>
  </sheetViews>
  <sheetFormatPr defaultRowHeight="14.4" x14ac:dyDescent="0.55000000000000004"/>
  <cols>
    <col min="1" max="1" width="9.6171875" style="2" customWidth="1"/>
    <col min="2" max="2" width="28.6171875" style="2" customWidth="1"/>
    <col min="3" max="4" width="12.6171875" style="2" customWidth="1"/>
    <col min="5" max="5" width="11.6171875" style="2" customWidth="1"/>
    <col min="6" max="6" width="8.76171875" style="2"/>
    <col min="7" max="7" width="11.90234375" style="2" bestFit="1" customWidth="1"/>
    <col min="8" max="8" width="30.6171875" style="2" customWidth="1"/>
    <col min="9" max="9" width="4.09375" style="2" customWidth="1"/>
    <col min="10" max="10" width="9.6171875" style="2" customWidth="1"/>
    <col min="11" max="12" width="6.6171875" style="2" customWidth="1"/>
    <col min="13" max="13" width="9.6171875" style="2" bestFit="1" customWidth="1"/>
    <col min="14" max="14" width="6.6171875" style="2" bestFit="1" customWidth="1"/>
    <col min="15" max="15" width="6.6171875" style="2" customWidth="1"/>
    <col min="16" max="16" width="9.6171875" style="2" bestFit="1" customWidth="1"/>
    <col min="17" max="17" width="6.7109375" style="2" bestFit="1" customWidth="1"/>
    <col min="18" max="18" width="6.7109375" style="2" customWidth="1"/>
    <col min="19" max="19" width="9.6171875" style="2" bestFit="1" customWidth="1"/>
    <col min="20" max="21" width="7.7109375" style="2" bestFit="1" customWidth="1"/>
    <col min="22" max="16384" width="8.76171875" style="2"/>
  </cols>
  <sheetData>
    <row r="2" spans="2:27" ht="15.6" x14ac:dyDescent="0.6">
      <c r="B2" s="63" t="s">
        <v>40</v>
      </c>
      <c r="C2" s="63"/>
      <c r="D2" s="63"/>
      <c r="E2" s="1"/>
      <c r="F2" s="64" t="s">
        <v>5</v>
      </c>
      <c r="G2" s="64"/>
      <c r="H2" s="64"/>
      <c r="J2" s="59">
        <v>2019</v>
      </c>
      <c r="K2" s="60"/>
      <c r="L2" s="61"/>
      <c r="M2" s="59">
        <v>2020</v>
      </c>
      <c r="N2" s="60"/>
      <c r="O2" s="61"/>
      <c r="P2" s="59">
        <v>2021</v>
      </c>
      <c r="Q2" s="60"/>
      <c r="R2" s="61"/>
      <c r="S2" s="59">
        <v>2022</v>
      </c>
      <c r="T2" s="60"/>
      <c r="U2" s="61"/>
      <c r="V2" s="59">
        <v>2023</v>
      </c>
      <c r="W2" s="60"/>
      <c r="X2" s="61"/>
      <c r="Y2" s="59">
        <v>2024</v>
      </c>
      <c r="Z2" s="60"/>
      <c r="AA2" s="61"/>
    </row>
    <row r="3" spans="2:27" ht="15.9" thickBot="1" x14ac:dyDescent="0.65">
      <c r="B3" s="62" t="s">
        <v>47</v>
      </c>
      <c r="C3" s="62"/>
      <c r="D3" s="62"/>
      <c r="F3" s="3" t="s">
        <v>7</v>
      </c>
      <c r="G3" s="3" t="s">
        <v>4</v>
      </c>
      <c r="H3" s="3" t="s">
        <v>33</v>
      </c>
      <c r="J3" s="4"/>
      <c r="K3" s="4" t="s">
        <v>27</v>
      </c>
      <c r="L3" s="5" t="s">
        <v>28</v>
      </c>
      <c r="M3" s="4"/>
      <c r="N3" s="4" t="s">
        <v>27</v>
      </c>
      <c r="O3" s="5" t="s">
        <v>28</v>
      </c>
      <c r="P3" s="4"/>
      <c r="Q3" s="4" t="s">
        <v>27</v>
      </c>
      <c r="R3" s="5" t="s">
        <v>28</v>
      </c>
      <c r="S3" s="4"/>
      <c r="T3" s="4" t="s">
        <v>27</v>
      </c>
      <c r="U3" s="5" t="s">
        <v>28</v>
      </c>
      <c r="V3" s="4"/>
      <c r="W3" s="4" t="s">
        <v>27</v>
      </c>
      <c r="X3" s="5" t="s">
        <v>28</v>
      </c>
      <c r="Y3" s="4"/>
      <c r="Z3" s="4" t="s">
        <v>27</v>
      </c>
      <c r="AA3" s="5" t="s">
        <v>28</v>
      </c>
    </row>
    <row r="4" spans="2:27" ht="14.7" customHeight="1" thickTop="1" x14ac:dyDescent="0.6">
      <c r="B4" s="38"/>
      <c r="C4" s="38"/>
      <c r="D4" s="38"/>
      <c r="F4" s="6">
        <v>43525</v>
      </c>
      <c r="G4" s="7">
        <v>100</v>
      </c>
      <c r="H4" s="7">
        <v>100</v>
      </c>
      <c r="J4" s="8"/>
      <c r="K4" s="9"/>
      <c r="L4" s="10"/>
      <c r="M4" s="8" t="s">
        <v>11</v>
      </c>
      <c r="N4" s="9">
        <f>'Monthly Returns'!E12</f>
        <v>2.4124600541826302E-2</v>
      </c>
      <c r="O4" s="10">
        <f>'Monthly Returns'!G12</f>
        <v>1.9244943820224902E-2</v>
      </c>
      <c r="P4" s="8" t="s">
        <v>11</v>
      </c>
      <c r="Q4" s="9">
        <f>'Monthly Returns'!E24</f>
        <v>-1.0781237691076528E-2</v>
      </c>
      <c r="R4" s="10">
        <f>'Monthly Returns'!G24</f>
        <v>-7.1696724943771661E-3</v>
      </c>
      <c r="S4" s="8" t="s">
        <v>11</v>
      </c>
      <c r="T4" s="9">
        <f>'Monthly Returns'!E36</f>
        <v>-1.8818343340571975E-2</v>
      </c>
      <c r="U4" s="10">
        <f>'Monthly Returns'!G36</f>
        <v>-2.1544366789235325E-2</v>
      </c>
      <c r="V4" s="8" t="s">
        <v>11</v>
      </c>
      <c r="W4" s="9">
        <f>'Monthly Returns'!E48</f>
        <v>2.7325852365209569E-2</v>
      </c>
      <c r="X4" s="10">
        <f>'Monthly Returns'!G48</f>
        <v>3.076540100452485E-2</v>
      </c>
      <c r="Y4" s="8" t="s">
        <v>11</v>
      </c>
      <c r="Z4" s="9">
        <f>'Monthly Returns'!E60</f>
        <v>-1.1026119166221982E-3</v>
      </c>
      <c r="AA4" s="10">
        <f>'Monthly Returns'!G60</f>
        <v>-2.7474560592044561E-3</v>
      </c>
    </row>
    <row r="5" spans="2:27" ht="15.9" thickBot="1" x14ac:dyDescent="0.65">
      <c r="B5" s="42" t="s">
        <v>8</v>
      </c>
      <c r="C5" s="43" t="s">
        <v>4</v>
      </c>
      <c r="D5" s="43" t="s">
        <v>31</v>
      </c>
      <c r="F5" s="6">
        <f>'Monthly Returns'!A3</f>
        <v>43556</v>
      </c>
      <c r="G5" s="7">
        <f>G4*(1+'Monthly Returns'!E3)</f>
        <v>100.07360063609123</v>
      </c>
      <c r="H5" s="7">
        <f>H4*(1+'Monthly Returns'!G3)</f>
        <v>100.02563092418468</v>
      </c>
      <c r="J5" s="8"/>
      <c r="K5" s="9"/>
      <c r="L5" s="10"/>
      <c r="M5" s="8" t="s">
        <v>12</v>
      </c>
      <c r="N5" s="9">
        <f>'Monthly Returns'!E13</f>
        <v>1.5407870463270523E-2</v>
      </c>
      <c r="O5" s="10">
        <f>'Monthly Returns'!G13</f>
        <v>1.7999664876400923E-2</v>
      </c>
      <c r="P5" s="8" t="s">
        <v>12</v>
      </c>
      <c r="Q5" s="9">
        <f>'Monthly Returns'!E25</f>
        <v>-1.3152156688724714E-2</v>
      </c>
      <c r="R5" s="10">
        <f>'Monthly Returns'!G25</f>
        <v>-1.4438685064866674E-2</v>
      </c>
      <c r="S5" s="8" t="s">
        <v>12</v>
      </c>
      <c r="T5" s="9">
        <f>'Monthly Returns'!E37</f>
        <v>-1.0905491916387566E-2</v>
      </c>
      <c r="U5" s="10">
        <f>'Monthly Returns'!G37</f>
        <v>-1.1156917201874728E-2</v>
      </c>
      <c r="V5" s="8" t="s">
        <v>12</v>
      </c>
      <c r="W5" s="9">
        <f>'Monthly Returns'!E49</f>
        <v>-2.0178737804697922E-2</v>
      </c>
      <c r="X5" s="10">
        <f>'Monthly Returns'!G49</f>
        <v>-2.5855210819411445E-2</v>
      </c>
      <c r="Y5" s="8" t="s">
        <v>12</v>
      </c>
      <c r="Z5" s="9">
        <f>'Monthly Returns'!E61</f>
        <v>-1.4648876871313665E-2</v>
      </c>
      <c r="AA5" s="10">
        <f>'Monthly Returns'!G61</f>
        <v>-1.412762168028725E-2</v>
      </c>
    </row>
    <row r="6" spans="2:27" ht="15.9" thickTop="1" x14ac:dyDescent="0.6">
      <c r="B6" s="23" t="s">
        <v>46</v>
      </c>
      <c r="C6" s="51">
        <f>Z6</f>
        <v>1.0069801158691494E-2</v>
      </c>
      <c r="D6" s="51">
        <f>AA6</f>
        <v>9.2350395182536626E-3</v>
      </c>
      <c r="F6" s="6">
        <f>'Monthly Returns'!A4</f>
        <v>43586</v>
      </c>
      <c r="G6" s="7">
        <f>G5*(1+'Monthly Returns'!E4)</f>
        <v>101.77480813666705</v>
      </c>
      <c r="H6" s="7">
        <f>H5*(1+'Monthly Returns'!G4)</f>
        <v>101.80128439408972</v>
      </c>
      <c r="J6" s="8"/>
      <c r="K6" s="9"/>
      <c r="L6" s="10"/>
      <c r="M6" s="8" t="s">
        <v>13</v>
      </c>
      <c r="N6" s="9">
        <f>'Monthly Returns'!E14</f>
        <v>-1.1168360414893663E-2</v>
      </c>
      <c r="O6" s="10">
        <f>'Monthly Returns'!G14</f>
        <v>-5.8865825767550062E-3</v>
      </c>
      <c r="P6" s="8" t="s">
        <v>13</v>
      </c>
      <c r="Q6" s="9">
        <f>'Monthly Returns'!E26</f>
        <v>-8.4906651820899626E-3</v>
      </c>
      <c r="R6" s="10">
        <f>'Monthly Returns'!G26</f>
        <v>-1.2488357586581067E-2</v>
      </c>
      <c r="S6" s="8" t="s">
        <v>13</v>
      </c>
      <c r="T6" s="9">
        <f>'Monthly Returns'!E38</f>
        <v>-2.7726494768616217E-2</v>
      </c>
      <c r="U6" s="10">
        <f>'Monthly Returns'!G38</f>
        <v>-2.7783507190534906E-2</v>
      </c>
      <c r="V6" s="8" t="s">
        <v>13</v>
      </c>
      <c r="W6" s="9">
        <f>'Monthly Returns'!E50</f>
        <v>2.1403928938726446E-2</v>
      </c>
      <c r="X6" s="10">
        <f>'Monthly Returns'!G50</f>
        <v>2.5399093896439684E-2</v>
      </c>
      <c r="Y6" s="8" t="s">
        <v>13</v>
      </c>
      <c r="Z6" s="9">
        <f>'Monthly Returns'!E62</f>
        <v>1.0069801158691494E-2</v>
      </c>
      <c r="AA6" s="10">
        <f>'Monthly Returns'!G62</f>
        <v>9.2350395182536626E-3</v>
      </c>
    </row>
    <row r="7" spans="2:27" ht="15.6" x14ac:dyDescent="0.6">
      <c r="B7" s="23" t="s">
        <v>43</v>
      </c>
      <c r="C7" s="39">
        <f>Z20</f>
        <v>-5.8239873153966837E-3</v>
      </c>
      <c r="D7" s="39">
        <f>AA20</f>
        <v>-7.7567067530065481E-3</v>
      </c>
      <c r="F7" s="6">
        <f>'Monthly Returns'!A5</f>
        <v>43617</v>
      </c>
      <c r="G7" s="7">
        <f>G6*(1+'Monthly Returns'!E5)</f>
        <v>103.35338296836264</v>
      </c>
      <c r="H7" s="7">
        <f>H6*(1+'Monthly Returns'!G5)</f>
        <v>103.07950807611437</v>
      </c>
      <c r="J7" s="11"/>
      <c r="K7" s="12"/>
      <c r="L7" s="13"/>
      <c r="M7" s="11" t="s">
        <v>14</v>
      </c>
      <c r="N7" s="12">
        <f>((1+N4)*(1+N5)*(1+N6))-1</f>
        <v>2.8290155049097931E-2</v>
      </c>
      <c r="O7" s="13">
        <f>((1+O4)*(1+O5)*(1+O6))-1</f>
        <v>3.1483146067415868E-2</v>
      </c>
      <c r="P7" s="11" t="s">
        <v>14</v>
      </c>
      <c r="Q7" s="12">
        <f>((1+Q4)*(1+Q5)*(1+Q6))-1</f>
        <v>-3.20802565429682E-2</v>
      </c>
      <c r="R7" s="13">
        <f>((1+R4)*(1+R5)*(1+R6))-1</f>
        <v>-3.3724634409411203E-2</v>
      </c>
      <c r="S7" s="11" t="s">
        <v>14</v>
      </c>
      <c r="T7" s="12">
        <f>((1+T4)*(1+T5)*(1+T6))-1</f>
        <v>-5.6426659094149345E-2</v>
      </c>
      <c r="U7" s="13">
        <f>((1+U4)*(1+U5)*(1+U6))-1</f>
        <v>-5.9342544392265384E-2</v>
      </c>
      <c r="V7" s="11" t="s">
        <v>14</v>
      </c>
      <c r="W7" s="12">
        <f>((1+W4)*(1+W5)*(1+W6))-1</f>
        <v>2.8140816468921637E-2</v>
      </c>
      <c r="X7" s="13">
        <f>((1+X4)*(1+X5)*(1+X6))-1</f>
        <v>2.961834892836035E-2</v>
      </c>
      <c r="Y7" s="11" t="s">
        <v>14</v>
      </c>
      <c r="Z7" s="12">
        <f>((1+Z4)*(1+Z5)*(1+Z6))-1</f>
        <v>-5.8239873153966837E-3</v>
      </c>
      <c r="AA7" s="13">
        <f>((1+AA4)*(1+AA5)*(1+AA6))-1</f>
        <v>-7.7567067530065481E-3</v>
      </c>
    </row>
    <row r="8" spans="2:27" ht="15.6" x14ac:dyDescent="0.6">
      <c r="B8" s="23" t="s">
        <v>41</v>
      </c>
      <c r="C8" s="39">
        <f>G64/G52-1</f>
        <v>1.8864696325189945E-2</v>
      </c>
      <c r="D8" s="39">
        <f>H64/H52-1</f>
        <v>1.6981051573662809E-2</v>
      </c>
      <c r="F8" s="6">
        <f>'Monthly Returns'!A6</f>
        <v>43647</v>
      </c>
      <c r="G8" s="7">
        <f>G7*(1+'Monthly Returns'!E6)</f>
        <v>103.59629241265574</v>
      </c>
      <c r="H8" s="7">
        <f>H7*(1+'Monthly Returns'!G6)</f>
        <v>103.30638921982315</v>
      </c>
      <c r="J8" s="8" t="s">
        <v>15</v>
      </c>
      <c r="K8" s="9">
        <f>'Monthly Returns'!E3</f>
        <v>7.3600636091231131E-4</v>
      </c>
      <c r="L8" s="10">
        <f>'Monthly Returns'!G3</f>
        <v>2.5630924184683046E-4</v>
      </c>
      <c r="M8" s="8" t="s">
        <v>15</v>
      </c>
      <c r="N8" s="9">
        <f>'Monthly Returns'!E15</f>
        <v>1.9529998192651332E-2</v>
      </c>
      <c r="O8" s="10">
        <f>'Monthly Returns'!G15</f>
        <v>1.7777390470795629E-2</v>
      </c>
      <c r="P8" s="8" t="s">
        <v>15</v>
      </c>
      <c r="Q8" s="9">
        <f>'Monthly Returns'!E27</f>
        <v>7.1273972824683618E-3</v>
      </c>
      <c r="R8" s="10">
        <f>'Monthly Returns'!G27</f>
        <v>7.9001449369417998E-3</v>
      </c>
      <c r="S8" s="8" t="s">
        <v>15</v>
      </c>
      <c r="T8" s="9">
        <f>'Monthly Returns'!E39</f>
        <v>-3.4949386515734204E-2</v>
      </c>
      <c r="U8" s="10">
        <f>'Monthly Returns'!G39</f>
        <v>-3.7948342947936808E-2</v>
      </c>
      <c r="V8" s="8" t="s">
        <v>15</v>
      </c>
      <c r="W8" s="9">
        <f>'Monthly Returns'!E51</f>
        <v>4.9989508557175544E-3</v>
      </c>
      <c r="X8" s="10">
        <f>'Monthly Returns'!G51</f>
        <v>6.0633068014279701E-3</v>
      </c>
      <c r="Y8" s="8" t="s">
        <v>15</v>
      </c>
      <c r="Z8" s="9"/>
      <c r="AA8" s="10"/>
    </row>
    <row r="9" spans="2:27" ht="15.6" x14ac:dyDescent="0.6">
      <c r="B9" s="23" t="s">
        <v>42</v>
      </c>
      <c r="C9" s="39">
        <f>((G64/G28)^(1/3))-1</f>
        <v>-2.076936652153194E-2</v>
      </c>
      <c r="D9" s="39">
        <f>((H64/H28)^(1/3))-1</f>
        <v>-2.4555159687114969E-2</v>
      </c>
      <c r="F9" s="6">
        <f>'Monthly Returns'!A7</f>
        <v>43678</v>
      </c>
      <c r="G9" s="7">
        <f>G8*(1+'Monthly Returns'!E7)</f>
        <v>106.31503554349091</v>
      </c>
      <c r="H9" s="7">
        <f>H8*(1+'Monthly Returns'!G7)</f>
        <v>105.98339685688927</v>
      </c>
      <c r="J9" s="8" t="s">
        <v>16</v>
      </c>
      <c r="K9" s="9">
        <f>'Monthly Returns'!E4</f>
        <v>1.6999563219096236E-2</v>
      </c>
      <c r="L9" s="10">
        <f>'Monthly Returns'!G4</f>
        <v>1.7751984701310342E-2</v>
      </c>
      <c r="M9" s="8" t="s">
        <v>16</v>
      </c>
      <c r="N9" s="9">
        <f>'Monthly Returns'!E16</f>
        <v>6.3312686272931629E-3</v>
      </c>
      <c r="O9" s="10">
        <f>'Monthly Returns'!G16</f>
        <v>4.6535522400839024E-3</v>
      </c>
      <c r="P9" s="8" t="s">
        <v>16</v>
      </c>
      <c r="Q9" s="9">
        <f>'Monthly Returns'!E28</f>
        <v>8.1821759964761931E-4</v>
      </c>
      <c r="R9" s="10">
        <f>'Monthly Returns'!G28</f>
        <v>3.2666411974535681E-3</v>
      </c>
      <c r="S9" s="8" t="s">
        <v>16</v>
      </c>
      <c r="T9" s="9">
        <f>'Monthly Returns'!E40</f>
        <v>9.6099649863572445E-3</v>
      </c>
      <c r="U9" s="10">
        <f>'Monthly Returns'!G40</f>
        <v>6.4467393293328179E-3</v>
      </c>
      <c r="V9" s="8" t="s">
        <v>16</v>
      </c>
      <c r="W9" s="9">
        <f>'Monthly Returns'!E52</f>
        <v>-1.267807315724756E-2</v>
      </c>
      <c r="X9" s="10">
        <f>'Monthly Returns'!G52</f>
        <v>-1.0889642823484924E-2</v>
      </c>
      <c r="Y9" s="8" t="s">
        <v>16</v>
      </c>
      <c r="Z9" s="9"/>
      <c r="AA9" s="10"/>
    </row>
    <row r="10" spans="2:27" ht="15.6" x14ac:dyDescent="0.6">
      <c r="B10" s="23" t="s">
        <v>45</v>
      </c>
      <c r="C10" s="39">
        <f>G64/G4-1</f>
        <v>4.3739737704742376E-2</v>
      </c>
      <c r="D10" s="39">
        <f>H64/H4-1</f>
        <v>1.8226434975769479E-2</v>
      </c>
      <c r="F10" s="6">
        <f>'Monthly Returns'!A8</f>
        <v>43709</v>
      </c>
      <c r="G10" s="7">
        <f>G9*(1+'Monthly Returns'!E8)</f>
        <v>105.66415686884926</v>
      </c>
      <c r="H10" s="7">
        <f>H9*(1+'Monthly Returns'!G8)</f>
        <v>105.41904187808225</v>
      </c>
      <c r="J10" s="8" t="s">
        <v>17</v>
      </c>
      <c r="K10" s="9">
        <f>'Monthly Returns'!E5</f>
        <v>1.5510467281606877E-2</v>
      </c>
      <c r="L10" s="10">
        <f>'Monthly Returns'!G5</f>
        <v>1.2556066356456119E-2</v>
      </c>
      <c r="M10" s="8" t="s">
        <v>17</v>
      </c>
      <c r="N10" s="9">
        <f>'Monthly Returns'!E17</f>
        <v>6.7508268297353791E-3</v>
      </c>
      <c r="O10" s="10">
        <f>'Monthly Returns'!G17</f>
        <v>6.302413581509736E-3</v>
      </c>
      <c r="P10" s="8" t="s">
        <v>17</v>
      </c>
      <c r="Q10" s="9">
        <f>'Monthly Returns'!E29</f>
        <v>8.8192598121712429E-3</v>
      </c>
      <c r="R10" s="10">
        <f>'Monthly Returns'!G29</f>
        <v>7.0254404805709658E-3</v>
      </c>
      <c r="S10" s="8" t="s">
        <v>17</v>
      </c>
      <c r="T10" s="9">
        <f>'Monthly Returns'!E41</f>
        <v>-1.9291058089849322E-2</v>
      </c>
      <c r="U10" s="10">
        <f>'Monthly Returns'!G41</f>
        <v>-1.5687280016782879E-2</v>
      </c>
      <c r="V10" s="8" t="s">
        <v>17</v>
      </c>
      <c r="W10" s="9">
        <f>'Monthly Returns'!E53</f>
        <v>-1.4456873514469004E-3</v>
      </c>
      <c r="X10" s="10">
        <f>'Monthly Returns'!G53</f>
        <v>-3.5682128922533973E-3</v>
      </c>
      <c r="Y10" s="8" t="s">
        <v>17</v>
      </c>
      <c r="Z10" s="9"/>
      <c r="AA10" s="10"/>
    </row>
    <row r="11" spans="2:27" ht="15.6" x14ac:dyDescent="0.6">
      <c r="B11" s="40" t="s">
        <v>44</v>
      </c>
      <c r="C11" s="41">
        <f>((G64/G4)^(12/(COUNT(G4:G1000))))-1</f>
        <v>8.457233840856393E-3</v>
      </c>
      <c r="D11" s="41">
        <f>((H64/H4)^(12/(COUNT(H4:H1000))))-1</f>
        <v>3.5595644409056604E-3</v>
      </c>
      <c r="F11" s="6">
        <f>'Monthly Returns'!A9</f>
        <v>43739</v>
      </c>
      <c r="G11" s="7">
        <f>G10*(1+'Monthly Returns'!E9)</f>
        <v>105.93354907988683</v>
      </c>
      <c r="H11" s="7">
        <f>H10*(1+'Monthly Returns'!G9)</f>
        <v>105.73658054992573</v>
      </c>
      <c r="J11" s="11" t="s">
        <v>18</v>
      </c>
      <c r="K11" s="12">
        <f>((1+K8)*(1+K9)*(1+K10))-1</f>
        <v>3.3533829683626504E-2</v>
      </c>
      <c r="L11" s="13">
        <f>((1+L8)*(1+L9)*(1+L10))-1</f>
        <v>3.07950807611439E-2</v>
      </c>
      <c r="M11" s="11" t="s">
        <v>18</v>
      </c>
      <c r="N11" s="12">
        <f>((1+N8)*(1+N9)*(1+N10))-1</f>
        <v>3.291116298590202E-2</v>
      </c>
      <c r="O11" s="13">
        <f>((1+O8)*(1+O9)*(1+O10))-1</f>
        <v>2.8957974771791406E-2</v>
      </c>
      <c r="P11" s="11" t="s">
        <v>18</v>
      </c>
      <c r="Q11" s="12">
        <f>((1+Q8)*(1+Q9)*(1+Q10))-1</f>
        <v>1.6840832330019762E-2</v>
      </c>
      <c r="R11" s="13">
        <f>((1+R8)*(1+R9)*(1+R10))-1</f>
        <v>1.8296666450343002E-2</v>
      </c>
      <c r="S11" s="11" t="s">
        <v>18</v>
      </c>
      <c r="T11" s="12">
        <f>((1+T8)*(1+T9)*(1+T10))-1</f>
        <v>-4.4471038606554214E-2</v>
      </c>
      <c r="U11" s="13">
        <f>((1+U8)*(1+U9)*(1+U10))-1</f>
        <v>-4.6935514448988469E-2</v>
      </c>
      <c r="V11" s="11" t="s">
        <v>18</v>
      </c>
      <c r="W11" s="12">
        <f>((1+W8)*(1+W9)*(1+W10))-1</f>
        <v>-9.1769934842329537E-3</v>
      </c>
      <c r="X11" s="13">
        <f>((1+X8)*(1+X9)*(1+X10))-1</f>
        <v>-8.4431191660225835E-3</v>
      </c>
      <c r="Y11" s="11" t="s">
        <v>18</v>
      </c>
      <c r="Z11" s="12">
        <f>((1+Z8)*(1+Z9)*(1+Z10))-1</f>
        <v>0</v>
      </c>
      <c r="AA11" s="13">
        <f>((1+AA8)*(1+AA9)*(1+AA10))-1</f>
        <v>0</v>
      </c>
    </row>
    <row r="12" spans="2:27" x14ac:dyDescent="0.55000000000000004">
      <c r="B12" s="14"/>
      <c r="F12" s="6">
        <f>'Monthly Returns'!A10</f>
        <v>43770</v>
      </c>
      <c r="G12" s="7">
        <f>G11*(1+'Monthly Returns'!E10)</f>
        <v>105.94781064926947</v>
      </c>
      <c r="H12" s="7">
        <f>H11*(1+'Monthly Returns'!G10)</f>
        <v>105.68247082109141</v>
      </c>
      <c r="J12" s="8" t="s">
        <v>19</v>
      </c>
      <c r="K12" s="9">
        <f>'Monthly Returns'!E6</f>
        <v>2.3502805357369372E-3</v>
      </c>
      <c r="L12" s="10">
        <f>'Monthly Returns'!G6</f>
        <v>2.2010305243331807E-3</v>
      </c>
      <c r="M12" s="8" t="s">
        <v>19</v>
      </c>
      <c r="N12" s="9">
        <f>'Monthly Returns'!E18</f>
        <v>1.5023447301822923E-2</v>
      </c>
      <c r="O12" s="10">
        <f>'Monthly Returns'!G18</f>
        <v>1.4935359155794359E-2</v>
      </c>
      <c r="P12" s="8" t="s">
        <v>19</v>
      </c>
      <c r="Q12" s="9">
        <f>'Monthly Returns'!E30</f>
        <v>8.9285427367136183E-3</v>
      </c>
      <c r="R12" s="10">
        <f>'Monthly Returns'!G30</f>
        <v>1.1182678744412922E-2</v>
      </c>
      <c r="S12" s="8" t="s">
        <v>19</v>
      </c>
      <c r="T12" s="9">
        <f>'Monthly Returns'!E42</f>
        <v>2.7682052385386013E-2</v>
      </c>
      <c r="U12" s="10">
        <f>'Monthly Returns'!G42</f>
        <v>2.4434024817656441E-2</v>
      </c>
      <c r="V12" s="8" t="s">
        <v>19</v>
      </c>
      <c r="W12" s="9">
        <f>'Monthly Returns'!E54</f>
        <v>1.4090437901992381E-4</v>
      </c>
      <c r="X12" s="10">
        <f>'Monthly Returns'!G54</f>
        <v>-6.9324918722502016E-4</v>
      </c>
      <c r="Y12" s="8" t="s">
        <v>19</v>
      </c>
      <c r="Z12" s="9"/>
      <c r="AA12" s="10"/>
    </row>
    <row r="13" spans="2:27" x14ac:dyDescent="0.55000000000000004">
      <c r="C13" s="15"/>
      <c r="F13" s="6">
        <f>'Monthly Returns'!A11</f>
        <v>43800</v>
      </c>
      <c r="G13" s="7">
        <f>G12*(1+'Monthly Returns'!E11)</f>
        <v>105.8364736481746</v>
      </c>
      <c r="H13" s="7">
        <f>H12*(1+'Monthly Returns'!G11)</f>
        <v>105.6089005757465</v>
      </c>
      <c r="J13" s="8" t="s">
        <v>20</v>
      </c>
      <c r="K13" s="9">
        <f>'Monthly Returns'!E7</f>
        <v>2.6243633507708752E-2</v>
      </c>
      <c r="L13" s="10">
        <f>'Monthly Returns'!G7</f>
        <v>2.5913282395048975E-2</v>
      </c>
      <c r="M13" s="8" t="s">
        <v>20</v>
      </c>
      <c r="N13" s="9">
        <f>'Monthly Returns'!E19</f>
        <v>-7.9565242542791736E-3</v>
      </c>
      <c r="O13" s="10">
        <f>'Monthly Returns'!G19</f>
        <v>-8.0733317200578636E-3</v>
      </c>
      <c r="P13" s="8" t="s">
        <v>20</v>
      </c>
      <c r="Q13" s="9">
        <f>'Monthly Returns'!E31</f>
        <v>-3.9109762537259396E-4</v>
      </c>
      <c r="R13" s="10">
        <f>'Monthly Returns'!G31</f>
        <v>-1.903393334341863E-3</v>
      </c>
      <c r="S13" s="8" t="s">
        <v>20</v>
      </c>
      <c r="T13" s="9">
        <f>'Monthly Returns'!E43</f>
        <v>-2.8075829794453111E-2</v>
      </c>
      <c r="U13" s="10">
        <f>'Monthly Returns'!G43</f>
        <v>-2.8252557801931477E-2</v>
      </c>
      <c r="V13" s="8" t="s">
        <v>20</v>
      </c>
      <c r="W13" s="9">
        <f>'Monthly Returns'!E55</f>
        <v>-6.1178016872108776E-3</v>
      </c>
      <c r="X13" s="10">
        <f>'Monthly Returns'!G55</f>
        <v>-6.3871014042053975E-3</v>
      </c>
      <c r="Y13" s="8" t="s">
        <v>20</v>
      </c>
      <c r="Z13" s="9"/>
      <c r="AA13" s="10"/>
    </row>
    <row r="14" spans="2:27" x14ac:dyDescent="0.55000000000000004">
      <c r="B14" s="16"/>
      <c r="C14" s="17"/>
      <c r="D14" s="17"/>
      <c r="F14" s="6">
        <f>'Monthly Returns'!A12</f>
        <v>43831</v>
      </c>
      <c r="G14" s="7">
        <f>G13*(1+'Monthly Returns'!E12)</f>
        <v>108.38973629769234</v>
      </c>
      <c r="H14" s="7">
        <f>H13*(1+'Monthly Returns'!G12)</f>
        <v>107.64133793424246</v>
      </c>
      <c r="J14" s="8" t="s">
        <v>21</v>
      </c>
      <c r="K14" s="9">
        <f>'Monthly Returns'!E8</f>
        <v>-6.1221695625111039E-3</v>
      </c>
      <c r="L14" s="10">
        <f>'Monthly Returns'!G8</f>
        <v>-5.3249376368741386E-3</v>
      </c>
      <c r="M14" s="8" t="s">
        <v>21</v>
      </c>
      <c r="N14" s="9">
        <f>'Monthly Returns'!E20</f>
        <v>-4.6747259123114393E-4</v>
      </c>
      <c r="O14" s="10">
        <f>'Monthly Returns'!G20</f>
        <v>-5.4680894915926093E-4</v>
      </c>
      <c r="P14" s="8" t="s">
        <v>21</v>
      </c>
      <c r="Q14" s="9">
        <f>'Monthly Returns'!E32</f>
        <v>-7.7705802882961361E-3</v>
      </c>
      <c r="R14" s="10">
        <f>'Monthly Returns'!G32</f>
        <v>-8.659484809065976E-3</v>
      </c>
      <c r="S14" s="8" t="s">
        <v>21</v>
      </c>
      <c r="T14" s="9">
        <f>'Monthly Returns'!E44</f>
        <v>-3.9914012799292076E-2</v>
      </c>
      <c r="U14" s="10">
        <f>'Monthly Returns'!G44</f>
        <v>-4.3208936761375605E-2</v>
      </c>
      <c r="V14" s="8" t="s">
        <v>21</v>
      </c>
      <c r="W14" s="9">
        <f>'Monthly Returns'!E56</f>
        <v>-2.5107228369208534E-2</v>
      </c>
      <c r="X14" s="10">
        <f>'Monthly Returns'!G56</f>
        <v>-2.5414098613251279E-2</v>
      </c>
      <c r="Y14" s="8" t="s">
        <v>21</v>
      </c>
      <c r="Z14" s="9"/>
      <c r="AA14" s="10"/>
    </row>
    <row r="15" spans="2:27" x14ac:dyDescent="0.55000000000000004">
      <c r="D15" s="7"/>
      <c r="F15" s="6">
        <f>'Monthly Returns'!A13</f>
        <v>43862</v>
      </c>
      <c r="G15" s="7">
        <f>G14*(1+'Monthly Returns'!E13)</f>
        <v>110.05979131411523</v>
      </c>
      <c r="H15" s="7">
        <f>H14*(1+'Monthly Returns'!G13)</f>
        <v>109.57884594390624</v>
      </c>
      <c r="J15" s="11" t="s">
        <v>22</v>
      </c>
      <c r="K15" s="12">
        <f>((1+K12)*(1+K13)*(1+K14))-1</f>
        <v>2.2357989976912407E-2</v>
      </c>
      <c r="L15" s="13">
        <f>((1+L12)*(1+L13)*(1+L14))-1</f>
        <v>2.2696400532299377E-2</v>
      </c>
      <c r="M15" s="11" t="s">
        <v>22</v>
      </c>
      <c r="N15" s="12">
        <f>((1+N12)*(1+N13)*(1+N14))-1</f>
        <v>6.476668319710166E-3</v>
      </c>
      <c r="O15" s="13">
        <f>((1+O12)*(1+O13)*(1+O14))-1</f>
        <v>6.1909540929321327E-3</v>
      </c>
      <c r="P15" s="11" t="s">
        <v>22</v>
      </c>
      <c r="Q15" s="12">
        <f>((1+Q12)*(1+Q13)*(1+Q14))-1</f>
        <v>6.9705912282480575E-4</v>
      </c>
      <c r="R15" s="13">
        <f>((1+R12)*(1+R13)*(1+R14))-1</f>
        <v>5.1834605122280664E-4</v>
      </c>
      <c r="S15" s="11" t="s">
        <v>22</v>
      </c>
      <c r="T15" s="12">
        <f>((1+T12)*(1+T13)*(1+T14))-1</f>
        <v>-4.1038248528260768E-2</v>
      </c>
      <c r="U15" s="13">
        <f>((1+U12)*(1+U13)*(1+U14))-1</f>
        <v>-4.7522970540873399E-2</v>
      </c>
      <c r="V15" s="11" t="s">
        <v>22</v>
      </c>
      <c r="W15" s="12">
        <f>((1+W12)*(1+W13)*(1+W14))-1</f>
        <v>-3.093490273373134E-2</v>
      </c>
      <c r="X15" s="13">
        <f>((1+X12)*(1+X13)*(1+X14))-1</f>
        <v>-3.2310193153566646E-2</v>
      </c>
      <c r="Y15" s="11" t="s">
        <v>22</v>
      </c>
      <c r="Z15" s="12">
        <f>((1+Z12)*(1+Z13)*(1+Z14))-1</f>
        <v>0</v>
      </c>
      <c r="AA15" s="13">
        <f>((1+AA12)*(1+AA13)*(1+AA14))-1</f>
        <v>0</v>
      </c>
    </row>
    <row r="16" spans="2:27" x14ac:dyDescent="0.55000000000000004">
      <c r="D16" s="7"/>
      <c r="F16" s="6">
        <f>'Monthly Returns'!A14</f>
        <v>43891</v>
      </c>
      <c r="G16" s="7">
        <f>G15*(1+'Monthly Returns'!E14)</f>
        <v>108.8306038975312</v>
      </c>
      <c r="H16" s="7">
        <f>H15*(1+'Monthly Returns'!G14)</f>
        <v>108.93380101859192</v>
      </c>
      <c r="J16" s="8" t="s">
        <v>23</v>
      </c>
      <c r="K16" s="9">
        <f>'Monthly Returns'!E9</f>
        <v>2.5495136574262833E-3</v>
      </c>
      <c r="L16" s="10">
        <f>'Monthly Returns'!G9</f>
        <v>3.0121566861773807E-3</v>
      </c>
      <c r="M16" s="8" t="s">
        <v>23</v>
      </c>
      <c r="N16" s="9">
        <f>'Monthly Returns'!E21</f>
        <v>-3.7341277656067762E-3</v>
      </c>
      <c r="O16" s="10">
        <f>'Monthly Returns'!G21</f>
        <v>-4.465243905005245E-3</v>
      </c>
      <c r="P16" s="8" t="s">
        <v>23</v>
      </c>
      <c r="Q16" s="9">
        <f>'Monthly Returns'!E33</f>
        <v>1.3036335557392587E-3</v>
      </c>
      <c r="R16" s="10">
        <f>'Monthly Returns'!G33</f>
        <v>-2.7602490169276184E-4</v>
      </c>
      <c r="S16" s="8" t="s">
        <v>23</v>
      </c>
      <c r="T16" s="9">
        <f>'Monthly Returns'!E45</f>
        <v>-6.3869173256041467E-3</v>
      </c>
      <c r="U16" s="10">
        <f>'Monthly Returns'!G45</f>
        <v>-1.2953367875647603E-2</v>
      </c>
      <c r="V16" s="8" t="s">
        <v>23</v>
      </c>
      <c r="W16" s="9">
        <f>'Monthly Returns'!E57</f>
        <v>-1.5968180161453294E-2</v>
      </c>
      <c r="X16" s="10">
        <f>'Monthly Returns'!G57</f>
        <v>-1.5780476477505245E-2</v>
      </c>
      <c r="Y16" s="8" t="s">
        <v>23</v>
      </c>
      <c r="Z16" s="9"/>
      <c r="AA16" s="10"/>
    </row>
    <row r="17" spans="6:27" x14ac:dyDescent="0.55000000000000004">
      <c r="F17" s="6">
        <f>'Monthly Returns'!A15</f>
        <v>43922</v>
      </c>
      <c r="G17" s="7">
        <f>G16*(1+'Monthly Returns'!E15)</f>
        <v>110.95606539495515</v>
      </c>
      <c r="H17" s="7">
        <f>H16*(1+'Monthly Returns'!G15)</f>
        <v>110.87035973476739</v>
      </c>
      <c r="J17" s="8" t="s">
        <v>24</v>
      </c>
      <c r="K17" s="9">
        <f>'Monthly Returns'!E10</f>
        <v>1.3462750475667917E-4</v>
      </c>
      <c r="L17" s="10">
        <f>'Monthly Returns'!G10</f>
        <v>-5.1174086160998833E-4</v>
      </c>
      <c r="M17" s="8" t="s">
        <v>24</v>
      </c>
      <c r="N17" s="9">
        <f>'Monthly Returns'!E22</f>
        <v>1.7924712570526635E-2</v>
      </c>
      <c r="O17" s="10">
        <f>'Monthly Returns'!G22</f>
        <v>9.8117961378469953E-3</v>
      </c>
      <c r="P17" s="8" t="s">
        <v>24</v>
      </c>
      <c r="Q17" s="9">
        <f>'Monthly Returns'!E34</f>
        <v>8.2929454241065237E-4</v>
      </c>
      <c r="R17" s="10">
        <f>'Monthly Returns'!G34</f>
        <v>2.9606534676174245E-3</v>
      </c>
      <c r="S17" s="8" t="s">
        <v>24</v>
      </c>
      <c r="T17" s="9">
        <f>'Monthly Returns'!E46</f>
        <v>3.164341338594312E-2</v>
      </c>
      <c r="U17" s="10">
        <f>'Monthly Returns'!G46</f>
        <v>3.6775633372124084E-2</v>
      </c>
      <c r="V17" s="8" t="s">
        <v>24</v>
      </c>
      <c r="W17" s="9">
        <f>'Monthly Returns'!E58</f>
        <v>4.7564725604546165E-2</v>
      </c>
      <c r="X17" s="10">
        <f>'Monthly Returns'!G58</f>
        <v>4.5284325930685432E-2</v>
      </c>
      <c r="Y17" s="8" t="s">
        <v>24</v>
      </c>
      <c r="Z17" s="9"/>
      <c r="AA17" s="10"/>
    </row>
    <row r="18" spans="6:27" x14ac:dyDescent="0.55000000000000004">
      <c r="F18" s="6">
        <f>'Monthly Returns'!A16</f>
        <v>43952</v>
      </c>
      <c r="G18" s="7">
        <f>G17*(1+'Monthly Returns'!E16)</f>
        <v>111.65855805079812</v>
      </c>
      <c r="H18" s="7">
        <f>H17*(1+'Monthly Returns'!G16)</f>
        <v>111.38630074567003</v>
      </c>
      <c r="J18" s="8" t="s">
        <v>25</v>
      </c>
      <c r="K18" s="9">
        <f>'Monthly Returns'!E11</f>
        <v>-1.0508664635217047E-3</v>
      </c>
      <c r="L18" s="10">
        <f>'Monthly Returns'!G11</f>
        <v>-6.9614425905561994E-4</v>
      </c>
      <c r="M18" s="8" t="s">
        <v>25</v>
      </c>
      <c r="N18" s="9">
        <f>'Monthly Returns'!E23</f>
        <v>8.9671309560301893E-4</v>
      </c>
      <c r="O18" s="10">
        <f>'Monthly Returns'!G23</f>
        <v>1.3773009088511312E-3</v>
      </c>
      <c r="P18" s="8" t="s">
        <v>25</v>
      </c>
      <c r="Q18" s="9">
        <f>'Monthly Returns'!E35</f>
        <v>-1.747338836464829E-3</v>
      </c>
      <c r="R18" s="10">
        <f>'Monthly Returns'!G35</f>
        <v>-2.5580430123920417E-3</v>
      </c>
      <c r="S18" s="8" t="s">
        <v>25</v>
      </c>
      <c r="T18" s="9">
        <f>'Monthly Returns'!E47</f>
        <v>-6.4350400922047468E-3</v>
      </c>
      <c r="U18" s="10">
        <f>'Monthly Returns'!G47</f>
        <v>-4.5092103536912287E-3</v>
      </c>
      <c r="V18" s="8" t="s">
        <v>25</v>
      </c>
      <c r="W18" s="9">
        <f>'Monthly Returns'!E59</f>
        <v>3.5414378417893522E-2</v>
      </c>
      <c r="X18" s="10">
        <f>'Monthly Returns'!G59</f>
        <v>3.8279970609281122E-2</v>
      </c>
      <c r="Y18" s="8" t="s">
        <v>25</v>
      </c>
      <c r="Z18" s="9"/>
      <c r="AA18" s="10"/>
    </row>
    <row r="19" spans="6:27" x14ac:dyDescent="0.55000000000000004">
      <c r="F19" s="6">
        <f>'Monthly Returns'!A17</f>
        <v>43983</v>
      </c>
      <c r="G19" s="7">
        <f>G18*(1+'Monthly Returns'!E17)</f>
        <v>112.41234564025702</v>
      </c>
      <c r="H19" s="7">
        <f>H18*(1+'Monthly Returns'!G17)</f>
        <v>112.08830328028367</v>
      </c>
      <c r="J19" s="11" t="s">
        <v>26</v>
      </c>
      <c r="K19" s="12">
        <f>((1+K16)*(1+K17)*(1+K18))-1</f>
        <v>1.6307968986988275E-3</v>
      </c>
      <c r="L19" s="13">
        <f>((1+L16)*(1+L17)*(1+L18))-1</f>
        <v>1.8009905447995411E-3</v>
      </c>
      <c r="M19" s="11" t="s">
        <v>26</v>
      </c>
      <c r="N19" s="12">
        <f>((1+N16)*(1+N17)*(1+N18))-1</f>
        <v>1.5033029597004255E-2</v>
      </c>
      <c r="O19" s="13">
        <f>((1+O16)*(1+O17)*(1+O18))-1</f>
        <v>6.6873445476467452E-3</v>
      </c>
      <c r="P19" s="11" t="s">
        <v>26</v>
      </c>
      <c r="Q19" s="18">
        <f>'Monthly Returns'!E36</f>
        <v>-1.8818343340571975E-2</v>
      </c>
      <c r="R19" s="13">
        <f>((1+R16)*(1+R17)*(1+R18))-1</f>
        <v>1.1890303457517959E-4</v>
      </c>
      <c r="S19" s="11" t="s">
        <v>26</v>
      </c>
      <c r="T19" s="12">
        <f>((1+T16)*(1+T17)*(1+T18))-1</f>
        <v>1.8458126084676563E-2</v>
      </c>
      <c r="U19" s="13">
        <f>((1+U16)*(1+U17)*(1+U18))-1</f>
        <v>1.8731415273537388E-2</v>
      </c>
      <c r="V19" s="11" t="s">
        <v>26</v>
      </c>
      <c r="W19" s="12">
        <f>((1+W16)*(1+W17)*(1+W18))-1</f>
        <v>6.7343475766881156E-2</v>
      </c>
      <c r="X19" s="13">
        <f>((1+X16)*(1+X17)*(1+X18))-1</f>
        <v>6.8171263129810811E-2</v>
      </c>
      <c r="Y19" s="11" t="s">
        <v>26</v>
      </c>
      <c r="Z19" s="12">
        <f>((1+Z16)*(1+Z17)*(1+Z18))-1</f>
        <v>0</v>
      </c>
      <c r="AA19" s="13">
        <f>((1+AA16)*(1+AA17)*(1+AA18))-1</f>
        <v>0</v>
      </c>
    </row>
    <row r="20" spans="6:27" x14ac:dyDescent="0.55000000000000004">
      <c r="F20" s="6">
        <f>'Monthly Returns'!A18</f>
        <v>44013</v>
      </c>
      <c r="G20" s="7">
        <f>G19*(1+'Monthly Returns'!E18)</f>
        <v>114.10116659105772</v>
      </c>
      <c r="H20" s="7">
        <f>H19*(1+'Monthly Returns'!G18)</f>
        <v>113.76238234693831</v>
      </c>
      <c r="J20" s="19" t="s">
        <v>6</v>
      </c>
      <c r="K20" s="20">
        <f>((1+K7)*(1+K11)*(1+K15)*(1+K19))-1</f>
        <v>5.8364736481746338E-2</v>
      </c>
      <c r="L20" s="21">
        <f>((1+L7)*(1+L11)*(1+L15)*(1+L19))-1</f>
        <v>5.6089005757465227E-2</v>
      </c>
      <c r="M20" s="19" t="s">
        <v>6</v>
      </c>
      <c r="N20" s="20">
        <f>((1+N7)*(1+N11)*(1+N15)*(1+N19))-1</f>
        <v>8.5081939979019028E-2</v>
      </c>
      <c r="O20" s="21">
        <f>((1+O7)*(1+O11)*(1+O15)*(1+O19))-1</f>
        <v>7.5065168539325988E-2</v>
      </c>
      <c r="P20" s="19" t="s">
        <v>6</v>
      </c>
      <c r="Q20" s="20">
        <f>((1+Q7)*(1+Q11)*(1+Q15)*(1+Q19))-1</f>
        <v>-3.3627929049929284E-2</v>
      </c>
      <c r="R20" s="21">
        <f>((1+R7)*(1+R11)*(1+R15)*(1+R19))-1</f>
        <v>-1.5417931288199793E-2</v>
      </c>
      <c r="S20" s="19" t="s">
        <v>6</v>
      </c>
      <c r="T20" s="20">
        <f>((1+T7)*(1+T11)*(1+T15)*(1+T19))-1</f>
        <v>-0.11942980817921678</v>
      </c>
      <c r="U20" s="21">
        <f>((1+U7)*(1+U11)*(1+U15)*(1+U19))-1</f>
        <v>-0.13010266905576739</v>
      </c>
      <c r="V20" s="19" t="s">
        <v>6</v>
      </c>
      <c r="W20" s="20">
        <f>((1+W7)*(1+W11)*(1+W15)*(1+W19))-1</f>
        <v>5.3672958697169815E-2</v>
      </c>
      <c r="X20" s="21">
        <f>((1+X7)*(1+X11)*(1+X15)*(1+X19))-1</f>
        <v>5.5287910071116997E-2</v>
      </c>
      <c r="Y20" s="19" t="s">
        <v>6</v>
      </c>
      <c r="Z20" s="20">
        <f>((1+Z7)*(1+Z11)*(1+Z15)*(1+Z19))-1</f>
        <v>-5.8239873153966837E-3</v>
      </c>
      <c r="AA20" s="21">
        <f>((1+AA7)*(1+AA11)*(1+AA15)*(1+AA19))-1</f>
        <v>-7.7567067530065481E-3</v>
      </c>
    </row>
    <row r="21" spans="6:27" x14ac:dyDescent="0.55000000000000004">
      <c r="F21" s="6">
        <f>'Monthly Returns'!A19</f>
        <v>44044</v>
      </c>
      <c r="G21" s="7">
        <f>G20*(1+'Monthly Returns'!E19)</f>
        <v>113.19331789163442</v>
      </c>
      <c r="H21" s="7">
        <f>H20*(1+'Monthly Returns'!G19)</f>
        <v>112.84394089698742</v>
      </c>
    </row>
    <row r="22" spans="6:27" x14ac:dyDescent="0.55000000000000004">
      <c r="F22" s="6">
        <f>'Monthly Returns'!A20</f>
        <v>44075</v>
      </c>
      <c r="G22" s="7">
        <f>G21*(1+'Monthly Returns'!E20)</f>
        <v>113.14040311800957</v>
      </c>
      <c r="H22" s="7">
        <f>H21*(1+'Monthly Returns'!G20)</f>
        <v>112.78223682024655</v>
      </c>
    </row>
    <row r="23" spans="6:27" x14ac:dyDescent="0.55000000000000004">
      <c r="F23" s="6">
        <f>'Monthly Returns'!A21</f>
        <v>44105</v>
      </c>
      <c r="G23" s="7">
        <f>G22*(1+'Monthly Returns'!E21)</f>
        <v>112.71792239731467</v>
      </c>
      <c r="H23" s="7">
        <f>H22*(1+'Monthly Returns'!G21)</f>
        <v>112.27863662469208</v>
      </c>
    </row>
    <row r="24" spans="6:27" x14ac:dyDescent="0.55000000000000004">
      <c r="F24" s="6">
        <f>'Monthly Returns'!A22</f>
        <v>44136</v>
      </c>
      <c r="G24" s="7">
        <f>G23*(1+'Monthly Returns'!E22)</f>
        <v>114.73835875783345</v>
      </c>
      <c r="H24" s="7">
        <f>H23*(1+'Monthly Returns'!G22)</f>
        <v>113.38029171788897</v>
      </c>
    </row>
    <row r="25" spans="6:27" x14ac:dyDescent="0.55000000000000004">
      <c r="F25" s="6">
        <f>'Monthly Returns'!A23</f>
        <v>44166</v>
      </c>
      <c r="G25" s="7">
        <f>G24*(1+'Monthly Returns'!E23)</f>
        <v>114.8412461466996</v>
      </c>
      <c r="H25" s="7">
        <f>H24*(1+'Monthly Returns'!G23)</f>
        <v>113.53645049671782</v>
      </c>
    </row>
    <row r="26" spans="6:27" x14ac:dyDescent="0.55000000000000004">
      <c r="F26" s="6">
        <f>'Monthly Returns'!A24</f>
        <v>44197</v>
      </c>
      <c r="G26" s="7">
        <f>G25*(1+'Monthly Returns'!E24)</f>
        <v>113.60311537525261</v>
      </c>
      <c r="H26" s="7">
        <f>H25*(1+'Monthly Returns'!G24)</f>
        <v>112.72243133048228</v>
      </c>
    </row>
    <row r="27" spans="6:27" x14ac:dyDescent="0.55000000000000004">
      <c r="F27" s="6">
        <f>'Monthly Returns'!A25</f>
        <v>44228</v>
      </c>
      <c r="G27" s="7">
        <f>G26*(1+'Monthly Returns'!E25)</f>
        <v>112.10898940151002</v>
      </c>
      <c r="H27" s="7">
        <f>H26*(1+'Monthly Returns'!G25)</f>
        <v>111.09486764475538</v>
      </c>
    </row>
    <row r="28" spans="6:27" x14ac:dyDescent="0.55000000000000004">
      <c r="F28" s="6">
        <f>'Monthly Returns'!A26</f>
        <v>44256</v>
      </c>
      <c r="G28" s="7">
        <f>G27*(1+'Monthly Returns'!E26)</f>
        <v>111.15710950859932</v>
      </c>
      <c r="H28" s="7">
        <f>H27*(1+'Monthly Returns'!G26)</f>
        <v>109.70747521157378</v>
      </c>
    </row>
    <row r="29" spans="6:27" x14ac:dyDescent="0.55000000000000004">
      <c r="F29" s="6">
        <f>'Monthly Returns'!A27</f>
        <v>44287</v>
      </c>
      <c r="G29" s="7">
        <f>G28*(1+'Monthly Returns'!E27)</f>
        <v>111.94937038883795</v>
      </c>
      <c r="H29" s="7">
        <f>H28*(1+'Monthly Returns'!G27)</f>
        <v>110.57418016641117</v>
      </c>
    </row>
    <row r="30" spans="6:27" x14ac:dyDescent="0.55000000000000004">
      <c r="F30" s="6">
        <f>'Monthly Returns'!A28</f>
        <v>44317</v>
      </c>
      <c r="G30" s="7">
        <f>G29*(1+'Monthly Returns'!E28)</f>
        <v>112.04096933395957</v>
      </c>
      <c r="H30" s="7">
        <f>H29*(1+'Monthly Returns'!G28)</f>
        <v>110.93538633871742</v>
      </c>
    </row>
    <row r="31" spans="6:27" x14ac:dyDescent="0.55000000000000004">
      <c r="F31" s="6">
        <f>'Monthly Returns'!A29</f>
        <v>44348</v>
      </c>
      <c r="G31" s="7">
        <f>G30*(1+'Monthly Returns'!E29)</f>
        <v>113.02908775212326</v>
      </c>
      <c r="H31" s="7">
        <f>H30*(1+'Monthly Returns'!G29)</f>
        <v>111.71475629262923</v>
      </c>
    </row>
    <row r="32" spans="6:27" x14ac:dyDescent="0.55000000000000004">
      <c r="F32" s="6">
        <f>'Monthly Returns'!A30</f>
        <v>44378</v>
      </c>
      <c r="G32" s="7">
        <f>G31*(1+'Monthly Returns'!E30)</f>
        <v>114.03827279260985</v>
      </c>
      <c r="H32" s="7">
        <f>H31*(1+'Monthly Returns'!G30)</f>
        <v>112.96402652326009</v>
      </c>
    </row>
    <row r="33" spans="6:8" x14ac:dyDescent="0.55000000000000004">
      <c r="F33" s="6">
        <f>'Monthly Returns'!A31</f>
        <v>44409</v>
      </c>
      <c r="G33" s="7">
        <f>G32*(1+'Monthly Returns'!E31)</f>
        <v>113.99367269491907</v>
      </c>
      <c r="H33" s="7">
        <f>H32*(1+'Monthly Returns'!G31)</f>
        <v>112.74901154815529</v>
      </c>
    </row>
    <row r="34" spans="6:8" x14ac:dyDescent="0.55000000000000004">
      <c r="F34" s="6">
        <f>'Monthly Returns'!A32</f>
        <v>44440</v>
      </c>
      <c r="G34" s="7">
        <f>G33*(1+'Monthly Returns'!E32)</f>
        <v>113.10787570888544</v>
      </c>
      <c r="H34" s="7">
        <f>H33*(1+'Monthly Returns'!G32)</f>
        <v>111.77266319541684</v>
      </c>
    </row>
    <row r="35" spans="6:8" x14ac:dyDescent="0.55000000000000004">
      <c r="F35" s="6">
        <f>'Monthly Returns'!A33</f>
        <v>44470</v>
      </c>
      <c r="G35" s="7">
        <f>G34*(1+'Monthly Returns'!E33)</f>
        <v>113.25532693107793</v>
      </c>
      <c r="H35" s="7">
        <f>H34*(1+'Monthly Returns'!G33)</f>
        <v>111.74181115704639</v>
      </c>
    </row>
    <row r="36" spans="6:8" x14ac:dyDescent="0.55000000000000004">
      <c r="F36" s="6">
        <f>'Monthly Returns'!A34</f>
        <v>44501</v>
      </c>
      <c r="G36" s="7">
        <f>G35*(1+'Monthly Returns'!E34)</f>
        <v>113.34924895560081</v>
      </c>
      <c r="H36" s="7">
        <f>H35*(1+'Monthly Returns'!G34)</f>
        <v>112.07263993772635</v>
      </c>
    </row>
    <row r="37" spans="6:8" x14ac:dyDescent="0.55000000000000004">
      <c r="F37" s="6">
        <f>'Monthly Returns'!A35</f>
        <v>44531</v>
      </c>
      <c r="G37" s="7">
        <f>G36*(1+'Monthly Returns'!E35)</f>
        <v>113.15118941081657</v>
      </c>
      <c r="H37" s="7">
        <f>H36*(1+'Monthly Returns'!G35)</f>
        <v>111.78595330425333</v>
      </c>
    </row>
    <row r="38" spans="6:8" x14ac:dyDescent="0.55000000000000004">
      <c r="F38" s="6">
        <f>'Monthly Returns'!A36</f>
        <v>44562</v>
      </c>
      <c r="G38" s="7">
        <f>G37*(1+'Monthly Returns'!E36)</f>
        <v>111.02187147908974</v>
      </c>
      <c r="H38" s="7">
        <f>H37*(1+'Monthly Returns'!G36)</f>
        <v>109.37759572438216</v>
      </c>
    </row>
    <row r="39" spans="6:8" x14ac:dyDescent="0.55000000000000004">
      <c r="F39" s="6">
        <f>'Monthly Returns'!A37</f>
        <v>44593</v>
      </c>
      <c r="G39" s="7">
        <f>G38*(1+'Monthly Returns'!E37)</f>
        <v>109.8111233571323</v>
      </c>
      <c r="H39" s="7">
        <f>H38*(1+'Monthly Returns'!G37)</f>
        <v>108.15727894514511</v>
      </c>
    </row>
    <row r="40" spans="6:8" x14ac:dyDescent="0.55000000000000004">
      <c r="F40" s="6">
        <f>'Monthly Returns'!A38</f>
        <v>44621</v>
      </c>
      <c r="G40" s="7">
        <f>G39*(1+'Monthly Returns'!E38)</f>
        <v>106.7664458198349</v>
      </c>
      <c r="H40" s="7">
        <f>H39*(1+'Monthly Returns'!G38)</f>
        <v>105.15229040786399</v>
      </c>
    </row>
    <row r="41" spans="6:8" x14ac:dyDescent="0.55000000000000004">
      <c r="F41" s="6">
        <f>'Monthly Returns'!A39</f>
        <v>44652</v>
      </c>
      <c r="G41" s="7">
        <f>G40*(1+'Monthly Returns'!E39)</f>
        <v>103.03502403796629</v>
      </c>
      <c r="H41" s="7">
        <f>H40*(1+'Monthly Returns'!G39)</f>
        <v>101.16193522970532</v>
      </c>
    </row>
    <row r="42" spans="6:8" x14ac:dyDescent="0.55000000000000004">
      <c r="F42" s="6">
        <f>'Monthly Returns'!A40</f>
        <v>44682</v>
      </c>
      <c r="G42" s="7">
        <f>G41*(1+'Monthly Returns'!E40)</f>
        <v>104.02518701133963</v>
      </c>
      <c r="H42" s="7">
        <f>H41*(1+'Monthly Returns'!G40)</f>
        <v>101.81409985618208</v>
      </c>
    </row>
    <row r="43" spans="6:8" x14ac:dyDescent="0.55000000000000004">
      <c r="F43" s="6">
        <f>'Monthly Returns'!A41</f>
        <v>44713</v>
      </c>
      <c r="G43" s="7">
        <f>G42*(1+'Monthly Returns'!E41)</f>
        <v>102.01843108589644</v>
      </c>
      <c r="H43" s="7">
        <f>H42*(1+'Monthly Returns'!G41)</f>
        <v>100.21691356208146</v>
      </c>
    </row>
    <row r="44" spans="6:8" x14ac:dyDescent="0.55000000000000004">
      <c r="F44" s="6">
        <f>'Monthly Returns'!A42</f>
        <v>44743</v>
      </c>
      <c r="G44" s="7">
        <f>G43*(1+'Monthly Returns'!E42)</f>
        <v>104.84251063949111</v>
      </c>
      <c r="H44" s="7">
        <f>H43*(1+'Monthly Returns'!G42)</f>
        <v>102.66561611520629</v>
      </c>
    </row>
    <row r="45" spans="6:8" x14ac:dyDescent="0.55000000000000004">
      <c r="F45" s="6">
        <f>'Monthly Returns'!A43</f>
        <v>44774</v>
      </c>
      <c r="G45" s="7">
        <f>G44*(1+'Monthly Returns'!E43)</f>
        <v>101.89897015555361</v>
      </c>
      <c r="H45" s="7">
        <f>H44*(1+'Monthly Returns'!G43)</f>
        <v>99.76504986164052</v>
      </c>
    </row>
    <row r="46" spans="6:8" x14ac:dyDescent="0.55000000000000004">
      <c r="F46" s="6">
        <f>'Monthly Returns'!A44</f>
        <v>44805</v>
      </c>
      <c r="G46" s="7">
        <f>G45*(1+'Monthly Returns'!E44)</f>
        <v>97.831773356530164</v>
      </c>
      <c r="H46" s="7">
        <f>H45*(1+'Monthly Returns'!G44)</f>
        <v>95.454308131173406</v>
      </c>
    </row>
    <row r="47" spans="6:8" x14ac:dyDescent="0.55000000000000004">
      <c r="F47" s="6">
        <f>'Monthly Returns'!A45</f>
        <v>44835</v>
      </c>
      <c r="G47" s="7">
        <f>G46*(1+'Monthly Returns'!E45)</f>
        <v>97.206929908284764</v>
      </c>
      <c r="H47" s="7">
        <f>H46*(1+'Monthly Returns'!G45)</f>
        <v>94.217853362634898</v>
      </c>
    </row>
    <row r="48" spans="6:8" x14ac:dyDescent="0.55000000000000004">
      <c r="F48" s="6">
        <f>'Monthly Returns'!A46</f>
        <v>44866</v>
      </c>
      <c r="G48" s="7">
        <f>G47*(1+'Monthly Returns'!E46)</f>
        <v>100.28288897535101</v>
      </c>
      <c r="H48" s="7">
        <f>H47*(1+'Monthly Returns'!G46)</f>
        <v>97.6827745950077</v>
      </c>
    </row>
    <row r="49" spans="6:8" x14ac:dyDescent="0.55000000000000004">
      <c r="F49" s="6">
        <f>'Monthly Returns'!A47</f>
        <v>44896</v>
      </c>
      <c r="G49" s="7">
        <f>G48*(1+'Monthly Returns'!E47)</f>
        <v>99.63756456423252</v>
      </c>
      <c r="H49" s="7">
        <f>H48*(1+'Monthly Returns'!G47)</f>
        <v>97.242302416426611</v>
      </c>
    </row>
    <row r="50" spans="6:8" x14ac:dyDescent="0.55000000000000004">
      <c r="F50" s="6">
        <f>'Monthly Returns'!A48</f>
        <v>44927</v>
      </c>
      <c r="G50" s="7">
        <f>G49*(1+'Monthly Returns'!E48)</f>
        <v>102.36024594354377</v>
      </c>
      <c r="H50" s="7">
        <f>H49*(1+'Monthly Returns'!G48)</f>
        <v>100.23400084487125</v>
      </c>
    </row>
    <row r="51" spans="6:8" x14ac:dyDescent="0.55000000000000004">
      <c r="F51" s="6">
        <f>'Monthly Returns'!A49</f>
        <v>44958</v>
      </c>
      <c r="G51" s="7">
        <f>G50*(1+'Monthly Returns'!E49)</f>
        <v>100.2947453790246</v>
      </c>
      <c r="H51" s="7">
        <f>H50*(1+'Monthly Returns'!G49)</f>
        <v>97.642429621754033</v>
      </c>
    </row>
    <row r="52" spans="6:8" x14ac:dyDescent="0.55000000000000004">
      <c r="F52" s="6">
        <f>'Monthly Returns'!A50</f>
        <v>44986</v>
      </c>
      <c r="G52" s="7">
        <f>G51*(1+'Monthly Returns'!E50)</f>
        <v>102.44144698204491</v>
      </c>
      <c r="H52" s="7">
        <f>H51*(1+'Monthly Returns'!G50)</f>
        <v>100.12245885999347</v>
      </c>
    </row>
    <row r="53" spans="6:8" x14ac:dyDescent="0.55000000000000004">
      <c r="F53" s="6">
        <f>'Monthly Returns'!A51</f>
        <v>45017</v>
      </c>
      <c r="G53" s="7">
        <f>G52*(1+'Monthly Returns'!E51)</f>
        <v>102.95354674109674</v>
      </c>
      <c r="H53" s="7">
        <f>H52*(1+'Monthly Returns'!G51)</f>
        <v>100.72953204577496</v>
      </c>
    </row>
    <row r="54" spans="6:8" x14ac:dyDescent="0.55000000000000004">
      <c r="F54" s="6">
        <f>'Monthly Returns'!A52</f>
        <v>45047</v>
      </c>
      <c r="G54" s="7">
        <f>G53*(1+'Monthly Returns'!E52)</f>
        <v>101.64829414371502</v>
      </c>
      <c r="H54" s="7">
        <f>H53*(1+'Monthly Returns'!G52)</f>
        <v>99.632623420019698</v>
      </c>
    </row>
    <row r="55" spans="6:8" x14ac:dyDescent="0.55000000000000004">
      <c r="F55" s="6">
        <f>'Monthly Returns'!A53</f>
        <v>45078</v>
      </c>
      <c r="G55" s="7">
        <f>G54*(1+'Monthly Returns'!E53)</f>
        <v>101.5013424905753</v>
      </c>
      <c r="H55" s="7">
        <f>H54*(1+'Monthly Returns'!G53)</f>
        <v>99.277113008643354</v>
      </c>
    </row>
    <row r="56" spans="6:8" x14ac:dyDescent="0.55000000000000004">
      <c r="F56" s="6">
        <f>'Monthly Returns'!A54</f>
        <v>45108</v>
      </c>
      <c r="G56" s="7">
        <f>G55*(1+'Monthly Returns'!E54)</f>
        <v>101.51564447420861</v>
      </c>
      <c r="H56" s="7">
        <f>H55*(1+'Monthly Returns'!G54)</f>
        <v>99.208289230740064</v>
      </c>
    </row>
    <row r="57" spans="6:8" x14ac:dyDescent="0.55000000000000004">
      <c r="F57" s="6">
        <f>'Monthly Returns'!A55</f>
        <v>45139</v>
      </c>
      <c r="G57" s="7">
        <f>G56*(1+'Monthly Returns'!E55)</f>
        <v>100.89459189316599</v>
      </c>
      <c r="H57" s="7">
        <f>H56*(1+'Monthly Returns'!G55)</f>
        <v>98.57463582728559</v>
      </c>
    </row>
    <row r="58" spans="6:8" x14ac:dyDescent="0.55000000000000004">
      <c r="F58" s="6">
        <f>'Monthly Returns'!A56</f>
        <v>45170</v>
      </c>
      <c r="G58" s="7">
        <f>G57*(1+'Monthly Returns'!E56)</f>
        <v>98.361408333286178</v>
      </c>
      <c r="H58" s="7">
        <f>H57*(1+'Monthly Returns'!G56)</f>
        <v>96.069450311605621</v>
      </c>
    </row>
    <row r="59" spans="6:8" x14ac:dyDescent="0.55000000000000004">
      <c r="F59" s="6">
        <f>'Monthly Returns'!A57</f>
        <v>45200</v>
      </c>
      <c r="G59" s="7">
        <f>G58*(1+'Monthly Returns'!E57)</f>
        <v>96.790755644085991</v>
      </c>
      <c r="H59" s="7">
        <f>H58*(1+'Monthly Returns'!G57)</f>
        <v>94.55342861075647</v>
      </c>
    </row>
    <row r="60" spans="6:8" x14ac:dyDescent="0.55000000000000004">
      <c r="F60" s="6">
        <f>'Monthly Returns'!A58</f>
        <v>45231</v>
      </c>
      <c r="G60" s="7">
        <f>G59*(1+'Monthly Returns'!E58)</f>
        <v>101.39458137735362</v>
      </c>
      <c r="H60" s="7">
        <f>H59*(1+'Monthly Returns'!G58)</f>
        <v>98.835216889829766</v>
      </c>
    </row>
    <row r="61" spans="6:8" x14ac:dyDescent="0.55000000000000004">
      <c r="F61" s="6">
        <f>'Monthly Returns'!A59</f>
        <v>45261</v>
      </c>
      <c r="G61" s="7">
        <f>G60*(1+'Monthly Returns'!E59)</f>
        <v>104.98540745177512</v>
      </c>
      <c r="H61" s="7">
        <f>H60*(1+'Monthly Returns'!G59)</f>
        <v>102.61862608753438</v>
      </c>
    </row>
    <row r="62" spans="6:8" x14ac:dyDescent="0.55000000000000004">
      <c r="F62" s="6">
        <f>'Monthly Returns'!A60</f>
        <v>45292</v>
      </c>
      <c r="G62" s="7">
        <f>G61*(1+'Monthly Returns'!E60)</f>
        <v>104.86964929044736</v>
      </c>
      <c r="H62" s="7">
        <f>H61*(1+'Monthly Returns'!G60)</f>
        <v>102.33668592150295</v>
      </c>
    </row>
    <row r="63" spans="6:8" x14ac:dyDescent="0.55000000000000004">
      <c r="F63" s="6">
        <f>'Monthly Returns'!A61</f>
        <v>45323</v>
      </c>
      <c r="G63" s="7">
        <f>G62*(1+'Monthly Returns'!E61)</f>
        <v>103.33342671045375</v>
      </c>
      <c r="H63" s="7">
        <f>H62*(1+'Monthly Returns'!G61)</f>
        <v>100.89091193878957</v>
      </c>
    </row>
    <row r="64" spans="6:8" x14ac:dyDescent="0.55000000000000004">
      <c r="F64" s="6">
        <f>'Monthly Returns'!A62</f>
        <v>45352</v>
      </c>
      <c r="G64" s="7">
        <f>G63*(1+'Monthly Returns'!E62)</f>
        <v>104.37397377047424</v>
      </c>
      <c r="H64" s="7">
        <f>H63*(1+'Monthly Returns'!G62)</f>
        <v>101.82264349757695</v>
      </c>
    </row>
    <row r="1048576" spans="8:8" x14ac:dyDescent="0.55000000000000004">
      <c r="H1048576" s="7"/>
    </row>
  </sheetData>
  <mergeCells count="9">
    <mergeCell ref="Y2:AA2"/>
    <mergeCell ref="V2:X2"/>
    <mergeCell ref="B3:D3"/>
    <mergeCell ref="M2:O2"/>
    <mergeCell ref="P2:R2"/>
    <mergeCell ref="S2:U2"/>
    <mergeCell ref="B2:D2"/>
    <mergeCell ref="F2:H2"/>
    <mergeCell ref="J2:L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31843-C033-4BAF-9DA7-33C2E9A67417}">
  <dimension ref="A1:F970"/>
  <sheetViews>
    <sheetView workbookViewId="0">
      <pane ySplit="5" topLeftCell="A6" activePane="bottomLeft" state="frozen"/>
      <selection pane="bottomLeft" activeCell="C13" sqref="C13"/>
    </sheetView>
  </sheetViews>
  <sheetFormatPr defaultRowHeight="14.4" x14ac:dyDescent="0.55000000000000004"/>
  <cols>
    <col min="1" max="1" width="9.6640625" style="45" bestFit="1" customWidth="1"/>
    <col min="2" max="2" width="31.90234375" style="45" bestFit="1" customWidth="1"/>
    <col min="3" max="4" width="10.6171875" style="45" customWidth="1"/>
    <col min="5" max="16384" width="8.76171875" style="45"/>
  </cols>
  <sheetData>
    <row r="1" spans="1:6" x14ac:dyDescent="0.55000000000000004">
      <c r="A1" s="45" t="s">
        <v>34</v>
      </c>
      <c r="B1" s="45" t="s">
        <v>35</v>
      </c>
    </row>
    <row r="2" spans="1:6" x14ac:dyDescent="0.55000000000000004">
      <c r="A2" s="45" t="s">
        <v>36</v>
      </c>
      <c r="B2" s="46">
        <v>43525</v>
      </c>
      <c r="C2" s="46"/>
      <c r="D2" s="46"/>
    </row>
    <row r="3" spans="1:6" x14ac:dyDescent="0.55000000000000004">
      <c r="A3" s="45" t="s">
        <v>37</v>
      </c>
      <c r="B3" s="46">
        <f ca="1">TODAY()</f>
        <v>45382</v>
      </c>
      <c r="C3" s="46"/>
      <c r="D3" s="46"/>
    </row>
    <row r="5" spans="1:6" x14ac:dyDescent="0.55000000000000004">
      <c r="A5" s="45" t="s">
        <v>7</v>
      </c>
      <c r="B5" s="45" t="s">
        <v>38</v>
      </c>
      <c r="D5" s="45" t="s">
        <v>39</v>
      </c>
    </row>
    <row r="6" spans="1:6" x14ac:dyDescent="0.55000000000000004">
      <c r="A6" s="47">
        <f>_xll.BDH($B$1, $B$5, $B$2, "","cols=2;rows=61", "per=M")</f>
        <v>43553</v>
      </c>
      <c r="B6" s="45">
        <v>2106.83</v>
      </c>
      <c r="D6" s="48"/>
    </row>
    <row r="7" spans="1:6" x14ac:dyDescent="0.55000000000000004">
      <c r="A7" s="47">
        <v>43585</v>
      </c>
      <c r="B7" s="45">
        <v>2107.37</v>
      </c>
      <c r="C7" s="44">
        <v>43556</v>
      </c>
      <c r="D7" s="48">
        <f t="shared" ref="D7:D66" si="0">B7/B6-1</f>
        <v>2.5630924184683046E-4</v>
      </c>
      <c r="F7" s="49"/>
    </row>
    <row r="8" spans="1:6" x14ac:dyDescent="0.55000000000000004">
      <c r="A8" s="47">
        <v>43616</v>
      </c>
      <c r="B8" s="45">
        <v>2144.7800000000002</v>
      </c>
      <c r="C8" s="44">
        <v>43586</v>
      </c>
      <c r="D8" s="48">
        <f t="shared" si="0"/>
        <v>1.7751984701310342E-2</v>
      </c>
      <c r="F8" s="49"/>
    </row>
    <row r="9" spans="1:6" x14ac:dyDescent="0.55000000000000004">
      <c r="A9" s="47">
        <v>43644</v>
      </c>
      <c r="B9" s="45">
        <v>2171.71</v>
      </c>
      <c r="C9" s="44">
        <v>43617</v>
      </c>
      <c r="D9" s="48">
        <f t="shared" si="0"/>
        <v>1.2556066356456119E-2</v>
      </c>
      <c r="F9" s="49"/>
    </row>
    <row r="10" spans="1:6" x14ac:dyDescent="0.55000000000000004">
      <c r="A10" s="47">
        <v>43677</v>
      </c>
      <c r="B10" s="45">
        <v>2176.4899999999998</v>
      </c>
      <c r="C10" s="44">
        <v>43647</v>
      </c>
      <c r="D10" s="48">
        <f t="shared" si="0"/>
        <v>2.2010305243331807E-3</v>
      </c>
      <c r="F10" s="49"/>
    </row>
    <row r="11" spans="1:6" x14ac:dyDescent="0.55000000000000004">
      <c r="A11" s="47">
        <v>43707</v>
      </c>
      <c r="B11" s="45">
        <v>2232.89</v>
      </c>
      <c r="C11" s="44">
        <v>43678</v>
      </c>
      <c r="D11" s="48">
        <f t="shared" si="0"/>
        <v>2.5913282395048975E-2</v>
      </c>
      <c r="F11" s="49"/>
    </row>
    <row r="12" spans="1:6" x14ac:dyDescent="0.55000000000000004">
      <c r="A12" s="47">
        <v>43738</v>
      </c>
      <c r="B12" s="45">
        <v>2221</v>
      </c>
      <c r="C12" s="44">
        <v>43709</v>
      </c>
      <c r="D12" s="48">
        <f t="shared" si="0"/>
        <v>-5.3249376368741386E-3</v>
      </c>
      <c r="F12" s="49"/>
    </row>
    <row r="13" spans="1:6" x14ac:dyDescent="0.55000000000000004">
      <c r="A13" s="47">
        <v>43769</v>
      </c>
      <c r="B13" s="45">
        <v>2227.69</v>
      </c>
      <c r="C13" s="44">
        <v>43739</v>
      </c>
      <c r="D13" s="48">
        <f t="shared" si="0"/>
        <v>3.0121566861773807E-3</v>
      </c>
      <c r="F13" s="49"/>
    </row>
    <row r="14" spans="1:6" x14ac:dyDescent="0.55000000000000004">
      <c r="A14" s="47">
        <v>43798</v>
      </c>
      <c r="B14" s="45">
        <v>2226.5500000000002</v>
      </c>
      <c r="C14" s="44">
        <v>43770</v>
      </c>
      <c r="D14" s="48">
        <f t="shared" si="0"/>
        <v>-5.1174086160998833E-4</v>
      </c>
      <c r="F14" s="49"/>
    </row>
    <row r="15" spans="1:6" x14ac:dyDescent="0.55000000000000004">
      <c r="A15" s="47">
        <v>43830</v>
      </c>
      <c r="B15" s="45">
        <v>2225</v>
      </c>
      <c r="C15" s="44">
        <v>43800</v>
      </c>
      <c r="D15" s="48">
        <f t="shared" si="0"/>
        <v>-6.9614425905561994E-4</v>
      </c>
      <c r="F15" s="49"/>
    </row>
    <row r="16" spans="1:6" x14ac:dyDescent="0.55000000000000004">
      <c r="A16" s="47">
        <v>43861</v>
      </c>
      <c r="B16" s="45">
        <v>2267.8200000000002</v>
      </c>
      <c r="C16" s="44">
        <v>43831</v>
      </c>
      <c r="D16" s="48">
        <f t="shared" si="0"/>
        <v>1.9244943820224902E-2</v>
      </c>
      <c r="F16" s="49"/>
    </row>
    <row r="17" spans="1:6" x14ac:dyDescent="0.55000000000000004">
      <c r="A17" s="47">
        <v>43889</v>
      </c>
      <c r="B17" s="45">
        <v>2308.64</v>
      </c>
      <c r="C17" s="44">
        <v>43862</v>
      </c>
      <c r="D17" s="48">
        <f t="shared" si="0"/>
        <v>1.7999664876400923E-2</v>
      </c>
      <c r="F17" s="49"/>
    </row>
    <row r="18" spans="1:6" x14ac:dyDescent="0.55000000000000004">
      <c r="A18" s="47">
        <v>43921</v>
      </c>
      <c r="B18" s="45">
        <v>2295.0500000000002</v>
      </c>
      <c r="C18" s="44">
        <v>43891</v>
      </c>
      <c r="D18" s="48">
        <f t="shared" si="0"/>
        <v>-5.8865825767550062E-3</v>
      </c>
      <c r="F18" s="49"/>
    </row>
    <row r="19" spans="1:6" x14ac:dyDescent="0.55000000000000004">
      <c r="A19" s="47">
        <v>43951</v>
      </c>
      <c r="B19" s="45">
        <v>2335.85</v>
      </c>
      <c r="C19" s="44">
        <v>43922</v>
      </c>
      <c r="D19" s="48">
        <f t="shared" si="0"/>
        <v>1.7777390470795629E-2</v>
      </c>
      <c r="F19" s="49"/>
    </row>
    <row r="20" spans="1:6" x14ac:dyDescent="0.55000000000000004">
      <c r="A20" s="47">
        <v>43980</v>
      </c>
      <c r="B20" s="45">
        <v>2346.7199999999998</v>
      </c>
      <c r="C20" s="44">
        <v>43952</v>
      </c>
      <c r="D20" s="48">
        <f t="shared" si="0"/>
        <v>4.6535522400839024E-3</v>
      </c>
      <c r="F20" s="49"/>
    </row>
    <row r="21" spans="1:6" x14ac:dyDescent="0.55000000000000004">
      <c r="A21" s="47">
        <v>44012</v>
      </c>
      <c r="B21" s="45">
        <v>2361.5100000000002</v>
      </c>
      <c r="C21" s="44">
        <v>43983</v>
      </c>
      <c r="D21" s="48">
        <f t="shared" si="0"/>
        <v>6.302413581509736E-3</v>
      </c>
      <c r="F21" s="49"/>
    </row>
    <row r="22" spans="1:6" x14ac:dyDescent="0.55000000000000004">
      <c r="A22" s="47">
        <v>44043</v>
      </c>
      <c r="B22" s="45">
        <v>2396.7800000000002</v>
      </c>
      <c r="C22" s="44">
        <v>44013</v>
      </c>
      <c r="D22" s="48">
        <f t="shared" si="0"/>
        <v>1.4935359155794359E-2</v>
      </c>
      <c r="F22" s="49"/>
    </row>
    <row r="23" spans="1:6" x14ac:dyDescent="0.55000000000000004">
      <c r="A23" s="47">
        <v>44074</v>
      </c>
      <c r="B23" s="45">
        <v>2377.4299999999998</v>
      </c>
      <c r="C23" s="44">
        <v>44044</v>
      </c>
      <c r="D23" s="48">
        <f t="shared" si="0"/>
        <v>-8.0733317200578636E-3</v>
      </c>
      <c r="F23" s="49"/>
    </row>
    <row r="24" spans="1:6" x14ac:dyDescent="0.55000000000000004">
      <c r="A24" s="47">
        <v>44104</v>
      </c>
      <c r="B24" s="45">
        <v>2376.13</v>
      </c>
      <c r="C24" s="44">
        <v>44075</v>
      </c>
      <c r="D24" s="48">
        <f t="shared" si="0"/>
        <v>-5.4680894915926093E-4</v>
      </c>
      <c r="F24" s="49"/>
    </row>
    <row r="25" spans="1:6" x14ac:dyDescent="0.55000000000000004">
      <c r="A25" s="47">
        <v>44134</v>
      </c>
      <c r="B25" s="45">
        <v>2365.52</v>
      </c>
      <c r="C25" s="44">
        <v>44105</v>
      </c>
      <c r="D25" s="48">
        <f t="shared" si="0"/>
        <v>-4.465243905005245E-3</v>
      </c>
      <c r="F25" s="49"/>
    </row>
    <row r="26" spans="1:6" x14ac:dyDescent="0.55000000000000004">
      <c r="A26" s="47">
        <v>44165</v>
      </c>
      <c r="B26" s="45">
        <v>2388.73</v>
      </c>
      <c r="C26" s="44">
        <v>44136</v>
      </c>
      <c r="D26" s="48">
        <f t="shared" si="0"/>
        <v>9.8117961378469953E-3</v>
      </c>
      <c r="F26" s="49"/>
    </row>
    <row r="27" spans="1:6" x14ac:dyDescent="0.55000000000000004">
      <c r="A27" s="47">
        <v>44196</v>
      </c>
      <c r="B27" s="45">
        <v>2392.02</v>
      </c>
      <c r="C27" s="44">
        <v>44166</v>
      </c>
      <c r="D27" s="48">
        <f t="shared" si="0"/>
        <v>1.3773009088511312E-3</v>
      </c>
      <c r="F27" s="49"/>
    </row>
    <row r="28" spans="1:6" x14ac:dyDescent="0.55000000000000004">
      <c r="A28" s="47">
        <v>44225</v>
      </c>
      <c r="B28" s="45">
        <v>2374.87</v>
      </c>
      <c r="C28" s="44">
        <v>44197</v>
      </c>
      <c r="D28" s="48">
        <f t="shared" si="0"/>
        <v>-7.1696724943771661E-3</v>
      </c>
      <c r="F28" s="49"/>
    </row>
    <row r="29" spans="1:6" x14ac:dyDescent="0.55000000000000004">
      <c r="A29" s="47">
        <v>44253</v>
      </c>
      <c r="B29" s="45">
        <v>2340.58</v>
      </c>
      <c r="C29" s="44">
        <v>44228</v>
      </c>
      <c r="D29" s="48">
        <f t="shared" si="0"/>
        <v>-1.4438685064866674E-2</v>
      </c>
      <c r="F29" s="49"/>
    </row>
    <row r="30" spans="1:6" x14ac:dyDescent="0.55000000000000004">
      <c r="A30" s="47">
        <v>44286</v>
      </c>
      <c r="B30" s="45">
        <v>2311.35</v>
      </c>
      <c r="C30" s="44">
        <v>44256</v>
      </c>
      <c r="D30" s="48">
        <f t="shared" si="0"/>
        <v>-1.2488357586581067E-2</v>
      </c>
      <c r="F30" s="49"/>
    </row>
    <row r="31" spans="1:6" x14ac:dyDescent="0.55000000000000004">
      <c r="A31" s="47">
        <v>44316</v>
      </c>
      <c r="B31" s="45">
        <v>2329.61</v>
      </c>
      <c r="C31" s="44">
        <v>44287</v>
      </c>
      <c r="D31" s="48">
        <f t="shared" si="0"/>
        <v>7.9001449369417998E-3</v>
      </c>
      <c r="F31" s="49"/>
    </row>
    <row r="32" spans="1:6" x14ac:dyDescent="0.55000000000000004">
      <c r="A32" s="47">
        <v>44347</v>
      </c>
      <c r="B32" s="45">
        <v>2337.2199999999998</v>
      </c>
      <c r="C32" s="44">
        <v>44317</v>
      </c>
      <c r="D32" s="48">
        <f t="shared" si="0"/>
        <v>3.2666411974535681E-3</v>
      </c>
      <c r="F32" s="49"/>
    </row>
    <row r="33" spans="1:6" x14ac:dyDescent="0.55000000000000004">
      <c r="A33" s="47">
        <v>44377</v>
      </c>
      <c r="B33" s="45">
        <v>2353.64</v>
      </c>
      <c r="C33" s="44">
        <v>44348</v>
      </c>
      <c r="D33" s="48">
        <f t="shared" si="0"/>
        <v>7.0254404805709658E-3</v>
      </c>
      <c r="F33" s="49"/>
    </row>
    <row r="34" spans="1:6" x14ac:dyDescent="0.55000000000000004">
      <c r="A34" s="47">
        <v>44407</v>
      </c>
      <c r="B34" s="45">
        <v>2379.96</v>
      </c>
      <c r="C34" s="44">
        <v>44378</v>
      </c>
      <c r="D34" s="48">
        <f t="shared" si="0"/>
        <v>1.1182678744412922E-2</v>
      </c>
      <c r="F34" s="49"/>
    </row>
    <row r="35" spans="1:6" x14ac:dyDescent="0.55000000000000004">
      <c r="A35" s="47">
        <v>44439</v>
      </c>
      <c r="B35" s="45">
        <v>2375.4299999999998</v>
      </c>
      <c r="C35" s="44">
        <v>44409</v>
      </c>
      <c r="D35" s="48">
        <f t="shared" si="0"/>
        <v>-1.903393334341863E-3</v>
      </c>
      <c r="F35" s="49"/>
    </row>
    <row r="36" spans="1:6" x14ac:dyDescent="0.55000000000000004">
      <c r="A36" s="47">
        <v>44469</v>
      </c>
      <c r="B36" s="45">
        <v>2354.86</v>
      </c>
      <c r="C36" s="44">
        <v>44440</v>
      </c>
      <c r="D36" s="48">
        <f t="shared" si="0"/>
        <v>-8.659484809065976E-3</v>
      </c>
      <c r="F36" s="49"/>
    </row>
    <row r="37" spans="1:6" x14ac:dyDescent="0.55000000000000004">
      <c r="A37" s="47">
        <v>44498</v>
      </c>
      <c r="B37" s="45">
        <v>2354.21</v>
      </c>
      <c r="C37" s="44">
        <v>44470</v>
      </c>
      <c r="D37" s="48">
        <f t="shared" si="0"/>
        <v>-2.7602490169276184E-4</v>
      </c>
      <c r="F37" s="49"/>
    </row>
    <row r="38" spans="1:6" x14ac:dyDescent="0.55000000000000004">
      <c r="A38" s="47">
        <v>44530</v>
      </c>
      <c r="B38" s="45">
        <v>2361.1799999999998</v>
      </c>
      <c r="C38" s="44">
        <v>44501</v>
      </c>
      <c r="D38" s="48">
        <f t="shared" si="0"/>
        <v>2.9606534676174245E-3</v>
      </c>
      <c r="F38" s="49"/>
    </row>
    <row r="39" spans="1:6" x14ac:dyDescent="0.55000000000000004">
      <c r="A39" s="47">
        <v>44561</v>
      </c>
      <c r="B39" s="45">
        <v>2355.14</v>
      </c>
      <c r="C39" s="44">
        <v>44531</v>
      </c>
      <c r="D39" s="48">
        <f t="shared" si="0"/>
        <v>-2.5580430123920417E-3</v>
      </c>
      <c r="F39" s="49"/>
    </row>
    <row r="40" spans="1:6" x14ac:dyDescent="0.55000000000000004">
      <c r="A40" s="47">
        <v>44592</v>
      </c>
      <c r="B40" s="45">
        <v>2304.4</v>
      </c>
      <c r="C40" s="44">
        <v>44562</v>
      </c>
      <c r="D40" s="48">
        <f t="shared" si="0"/>
        <v>-2.1544366789235325E-2</v>
      </c>
      <c r="F40" s="49"/>
    </row>
    <row r="41" spans="1:6" x14ac:dyDescent="0.55000000000000004">
      <c r="A41" s="47">
        <v>44620</v>
      </c>
      <c r="B41" s="45">
        <v>2278.69</v>
      </c>
      <c r="C41" s="44">
        <v>44593</v>
      </c>
      <c r="D41" s="48">
        <f t="shared" si="0"/>
        <v>-1.1156917201874728E-2</v>
      </c>
      <c r="F41" s="49"/>
    </row>
    <row r="42" spans="1:6" x14ac:dyDescent="0.55000000000000004">
      <c r="A42" s="47">
        <v>44651</v>
      </c>
      <c r="B42" s="45">
        <v>2215.38</v>
      </c>
      <c r="C42" s="44">
        <v>44621</v>
      </c>
      <c r="D42" s="48">
        <f t="shared" si="0"/>
        <v>-2.7783507190534906E-2</v>
      </c>
      <c r="F42" s="49"/>
    </row>
    <row r="43" spans="1:6" x14ac:dyDescent="0.55000000000000004">
      <c r="A43" s="47">
        <v>44680</v>
      </c>
      <c r="B43" s="45">
        <v>2131.31</v>
      </c>
      <c r="C43" s="44">
        <v>44652</v>
      </c>
      <c r="D43" s="48">
        <f t="shared" si="0"/>
        <v>-3.7948342947936808E-2</v>
      </c>
      <c r="F43" s="49"/>
    </row>
    <row r="44" spans="1:6" x14ac:dyDescent="0.55000000000000004">
      <c r="A44" s="47">
        <v>44712</v>
      </c>
      <c r="B44" s="45">
        <v>2145.0500000000002</v>
      </c>
      <c r="C44" s="44">
        <v>44682</v>
      </c>
      <c r="D44" s="48">
        <f t="shared" si="0"/>
        <v>6.4467393293328179E-3</v>
      </c>
      <c r="F44" s="49"/>
    </row>
    <row r="45" spans="1:6" x14ac:dyDescent="0.55000000000000004">
      <c r="A45" s="47">
        <v>44742</v>
      </c>
      <c r="B45" s="45">
        <v>2111.4</v>
      </c>
      <c r="C45" s="44">
        <v>44713</v>
      </c>
      <c r="D45" s="48">
        <f t="shared" si="0"/>
        <v>-1.5687280016782879E-2</v>
      </c>
      <c r="F45" s="49"/>
    </row>
    <row r="46" spans="1:6" x14ac:dyDescent="0.55000000000000004">
      <c r="A46" s="47">
        <v>44771</v>
      </c>
      <c r="B46" s="45">
        <v>2162.9899999999998</v>
      </c>
      <c r="C46" s="44">
        <v>44743</v>
      </c>
      <c r="D46" s="48">
        <f t="shared" si="0"/>
        <v>2.4434024817656441E-2</v>
      </c>
      <c r="F46" s="49"/>
    </row>
    <row r="47" spans="1:6" x14ac:dyDescent="0.55000000000000004">
      <c r="A47" s="47">
        <v>44804</v>
      </c>
      <c r="B47" s="45">
        <v>2101.88</v>
      </c>
      <c r="C47" s="44">
        <v>44774</v>
      </c>
      <c r="D47" s="48">
        <f t="shared" si="0"/>
        <v>-2.8252557801931477E-2</v>
      </c>
      <c r="F47" s="49"/>
    </row>
    <row r="48" spans="1:6" x14ac:dyDescent="0.55000000000000004">
      <c r="A48" s="47">
        <v>44834</v>
      </c>
      <c r="B48" s="45">
        <v>2011.06</v>
      </c>
      <c r="C48" s="44">
        <v>44805</v>
      </c>
      <c r="D48" s="48">
        <f t="shared" si="0"/>
        <v>-4.3208936761375605E-2</v>
      </c>
      <c r="F48" s="49"/>
    </row>
    <row r="49" spans="1:6" x14ac:dyDescent="0.55000000000000004">
      <c r="A49" s="47">
        <v>44865</v>
      </c>
      <c r="B49" s="45">
        <v>1985.01</v>
      </c>
      <c r="C49" s="44">
        <v>44835</v>
      </c>
      <c r="D49" s="48">
        <f t="shared" si="0"/>
        <v>-1.2953367875647603E-2</v>
      </c>
      <c r="F49" s="49"/>
    </row>
    <row r="50" spans="1:6" x14ac:dyDescent="0.55000000000000004">
      <c r="A50" s="47">
        <v>44895</v>
      </c>
      <c r="B50" s="45">
        <v>2058.0100000000002</v>
      </c>
      <c r="C50" s="44">
        <v>44866</v>
      </c>
      <c r="D50" s="48">
        <f t="shared" si="0"/>
        <v>3.6775633372124084E-2</v>
      </c>
      <c r="F50" s="49"/>
    </row>
    <row r="51" spans="1:6" x14ac:dyDescent="0.55000000000000004">
      <c r="A51" s="47">
        <v>44925</v>
      </c>
      <c r="B51" s="45">
        <v>2048.73</v>
      </c>
      <c r="C51" s="44">
        <v>44896</v>
      </c>
      <c r="D51" s="48">
        <f t="shared" si="0"/>
        <v>-4.5092103536912287E-3</v>
      </c>
      <c r="F51" s="49"/>
    </row>
    <row r="52" spans="1:6" x14ac:dyDescent="0.55000000000000004">
      <c r="A52" s="47">
        <v>44957</v>
      </c>
      <c r="B52" s="45">
        <v>2111.7600000000002</v>
      </c>
      <c r="C52" s="44">
        <v>44927</v>
      </c>
      <c r="D52" s="48">
        <f t="shared" si="0"/>
        <v>3.076540100452485E-2</v>
      </c>
      <c r="F52" s="49"/>
    </row>
    <row r="53" spans="1:6" x14ac:dyDescent="0.55000000000000004">
      <c r="A53" s="47">
        <v>44985</v>
      </c>
      <c r="B53" s="45">
        <v>2057.16</v>
      </c>
      <c r="C53" s="44">
        <v>44958</v>
      </c>
      <c r="D53" s="48">
        <f t="shared" si="0"/>
        <v>-2.5855210819411445E-2</v>
      </c>
    </row>
    <row r="54" spans="1:6" x14ac:dyDescent="0.55000000000000004">
      <c r="A54" s="47">
        <v>45016</v>
      </c>
      <c r="B54" s="45">
        <v>2109.41</v>
      </c>
      <c r="C54" s="44">
        <v>44986</v>
      </c>
      <c r="D54" s="48">
        <f t="shared" si="0"/>
        <v>2.5399093896439684E-2</v>
      </c>
    </row>
    <row r="55" spans="1:6" x14ac:dyDescent="0.55000000000000004">
      <c r="A55" s="47">
        <v>45044</v>
      </c>
      <c r="B55" s="45">
        <v>2122.1999999999998</v>
      </c>
      <c r="C55" s="44">
        <v>45017</v>
      </c>
      <c r="D55" s="48">
        <f t="shared" si="0"/>
        <v>6.0633068014279701E-3</v>
      </c>
    </row>
    <row r="56" spans="1:6" x14ac:dyDescent="0.55000000000000004">
      <c r="A56" s="47">
        <v>45077</v>
      </c>
      <c r="B56" s="45">
        <v>2099.09</v>
      </c>
      <c r="C56" s="44">
        <v>45047</v>
      </c>
      <c r="D56" s="48">
        <f t="shared" si="0"/>
        <v>-1.0889642823484924E-2</v>
      </c>
    </row>
    <row r="57" spans="1:6" x14ac:dyDescent="0.55000000000000004">
      <c r="A57" s="47">
        <v>45107</v>
      </c>
      <c r="B57" s="45">
        <v>2091.6</v>
      </c>
      <c r="C57" s="44">
        <v>45078</v>
      </c>
      <c r="D57" s="48">
        <f t="shared" si="0"/>
        <v>-3.5682128922533973E-3</v>
      </c>
    </row>
    <row r="58" spans="1:6" x14ac:dyDescent="0.55000000000000004">
      <c r="A58" s="47">
        <v>45138</v>
      </c>
      <c r="B58" s="45">
        <v>2090.15</v>
      </c>
      <c r="C58" s="44">
        <v>45108</v>
      </c>
      <c r="D58" s="48">
        <f t="shared" si="0"/>
        <v>-6.9324918722502016E-4</v>
      </c>
    </row>
    <row r="59" spans="1:6" x14ac:dyDescent="0.55000000000000004">
      <c r="A59" s="47">
        <v>45169</v>
      </c>
      <c r="B59" s="45">
        <v>2076.8000000000002</v>
      </c>
      <c r="C59" s="44">
        <v>45139</v>
      </c>
      <c r="D59" s="48">
        <f t="shared" si="0"/>
        <v>-6.3871014042053975E-3</v>
      </c>
    </row>
    <row r="60" spans="1:6" x14ac:dyDescent="0.55000000000000004">
      <c r="A60" s="47">
        <v>45198</v>
      </c>
      <c r="B60" s="45">
        <v>2024.02</v>
      </c>
      <c r="C60" s="44">
        <v>45170</v>
      </c>
      <c r="D60" s="48">
        <f t="shared" si="0"/>
        <v>-2.5414098613251279E-2</v>
      </c>
    </row>
    <row r="61" spans="1:6" x14ac:dyDescent="0.55000000000000004">
      <c r="A61" s="47">
        <v>45230</v>
      </c>
      <c r="B61" s="45">
        <v>1992.08</v>
      </c>
      <c r="C61" s="44">
        <v>45200</v>
      </c>
      <c r="D61" s="48">
        <f t="shared" si="0"/>
        <v>-1.5780476477505245E-2</v>
      </c>
    </row>
    <row r="62" spans="1:6" x14ac:dyDescent="0.55000000000000004">
      <c r="A62" s="47">
        <v>45260</v>
      </c>
      <c r="B62" s="45">
        <v>2082.29</v>
      </c>
      <c r="C62" s="44">
        <v>45231</v>
      </c>
      <c r="D62" s="48">
        <f t="shared" si="0"/>
        <v>4.5284325930685432E-2</v>
      </c>
    </row>
    <row r="63" spans="1:6" x14ac:dyDescent="0.55000000000000004">
      <c r="A63" s="47">
        <v>45289</v>
      </c>
      <c r="B63" s="45">
        <v>2162</v>
      </c>
      <c r="C63" s="44">
        <v>45261</v>
      </c>
      <c r="D63" s="48">
        <f t="shared" si="0"/>
        <v>3.8279970609281122E-2</v>
      </c>
    </row>
    <row r="64" spans="1:6" x14ac:dyDescent="0.55000000000000004">
      <c r="A64" s="47">
        <v>45322</v>
      </c>
      <c r="B64" s="45">
        <v>2156.06</v>
      </c>
      <c r="C64" s="44">
        <v>45292</v>
      </c>
      <c r="D64" s="48">
        <f t="shared" si="0"/>
        <v>-2.7474560592044561E-3</v>
      </c>
    </row>
    <row r="65" spans="1:4" x14ac:dyDescent="0.55000000000000004">
      <c r="A65" s="47">
        <v>45351</v>
      </c>
      <c r="B65" s="45">
        <v>2125.6</v>
      </c>
      <c r="C65" s="44">
        <v>45323</v>
      </c>
      <c r="D65" s="48">
        <f t="shared" si="0"/>
        <v>-1.412762168028725E-2</v>
      </c>
    </row>
    <row r="66" spans="1:4" x14ac:dyDescent="0.55000000000000004">
      <c r="A66" s="47">
        <v>45380</v>
      </c>
      <c r="B66" s="45">
        <v>2145.23</v>
      </c>
      <c r="C66" s="44">
        <v>45352</v>
      </c>
      <c r="D66" s="48">
        <f t="shared" si="0"/>
        <v>9.2350395182536626E-3</v>
      </c>
    </row>
    <row r="67" spans="1:4" x14ac:dyDescent="0.55000000000000004">
      <c r="A67" s="47"/>
    </row>
    <row r="68" spans="1:4" x14ac:dyDescent="0.55000000000000004">
      <c r="A68" s="47"/>
    </row>
    <row r="69" spans="1:4" x14ac:dyDescent="0.55000000000000004">
      <c r="A69" s="47"/>
    </row>
    <row r="70" spans="1:4" x14ac:dyDescent="0.55000000000000004">
      <c r="A70" s="47"/>
    </row>
    <row r="71" spans="1:4" x14ac:dyDescent="0.55000000000000004">
      <c r="A71" s="47"/>
    </row>
    <row r="72" spans="1:4" x14ac:dyDescent="0.55000000000000004">
      <c r="A72" s="47"/>
    </row>
    <row r="73" spans="1:4" x14ac:dyDescent="0.55000000000000004">
      <c r="A73" s="47"/>
    </row>
    <row r="74" spans="1:4" x14ac:dyDescent="0.55000000000000004">
      <c r="A74" s="47"/>
    </row>
    <row r="75" spans="1:4" x14ac:dyDescent="0.55000000000000004">
      <c r="A75" s="47"/>
    </row>
    <row r="76" spans="1:4" x14ac:dyDescent="0.55000000000000004">
      <c r="A76" s="47"/>
    </row>
    <row r="77" spans="1:4" x14ac:dyDescent="0.55000000000000004">
      <c r="A77" s="47"/>
    </row>
    <row r="78" spans="1:4" x14ac:dyDescent="0.55000000000000004">
      <c r="A78" s="47"/>
    </row>
    <row r="79" spans="1:4" x14ac:dyDescent="0.55000000000000004">
      <c r="A79" s="47"/>
    </row>
    <row r="80" spans="1:4" x14ac:dyDescent="0.55000000000000004">
      <c r="A80" s="47"/>
    </row>
    <row r="81" spans="1:1" x14ac:dyDescent="0.55000000000000004">
      <c r="A81" s="47"/>
    </row>
    <row r="82" spans="1:1" x14ac:dyDescent="0.55000000000000004">
      <c r="A82" s="47"/>
    </row>
    <row r="83" spans="1:1" x14ac:dyDescent="0.55000000000000004">
      <c r="A83" s="47"/>
    </row>
    <row r="84" spans="1:1" x14ac:dyDescent="0.55000000000000004">
      <c r="A84" s="47"/>
    </row>
    <row r="85" spans="1:1" x14ac:dyDescent="0.55000000000000004">
      <c r="A85" s="47"/>
    </row>
    <row r="86" spans="1:1" x14ac:dyDescent="0.55000000000000004">
      <c r="A86" s="47"/>
    </row>
    <row r="87" spans="1:1" x14ac:dyDescent="0.55000000000000004">
      <c r="A87" s="47"/>
    </row>
    <row r="88" spans="1:1" x14ac:dyDescent="0.55000000000000004">
      <c r="A88" s="47"/>
    </row>
    <row r="89" spans="1:1" x14ac:dyDescent="0.55000000000000004">
      <c r="A89" s="47"/>
    </row>
    <row r="90" spans="1:1" x14ac:dyDescent="0.55000000000000004">
      <c r="A90" s="47"/>
    </row>
    <row r="91" spans="1:1" x14ac:dyDescent="0.55000000000000004">
      <c r="A91" s="47"/>
    </row>
    <row r="92" spans="1:1" x14ac:dyDescent="0.55000000000000004">
      <c r="A92" s="47"/>
    </row>
    <row r="93" spans="1:1" x14ac:dyDescent="0.55000000000000004">
      <c r="A93" s="47"/>
    </row>
    <row r="94" spans="1:1" x14ac:dyDescent="0.55000000000000004">
      <c r="A94" s="47"/>
    </row>
    <row r="95" spans="1:1" x14ac:dyDescent="0.55000000000000004">
      <c r="A95" s="47"/>
    </row>
    <row r="96" spans="1:1" x14ac:dyDescent="0.55000000000000004">
      <c r="A96" s="47"/>
    </row>
    <row r="97" spans="1:1" x14ac:dyDescent="0.55000000000000004">
      <c r="A97" s="47"/>
    </row>
    <row r="98" spans="1:1" x14ac:dyDescent="0.55000000000000004">
      <c r="A98" s="47"/>
    </row>
    <row r="99" spans="1:1" x14ac:dyDescent="0.55000000000000004">
      <c r="A99" s="47"/>
    </row>
    <row r="100" spans="1:1" x14ac:dyDescent="0.55000000000000004">
      <c r="A100" s="47"/>
    </row>
    <row r="101" spans="1:1" x14ac:dyDescent="0.55000000000000004">
      <c r="A101" s="47"/>
    </row>
    <row r="102" spans="1:1" x14ac:dyDescent="0.55000000000000004">
      <c r="A102" s="47"/>
    </row>
    <row r="103" spans="1:1" x14ac:dyDescent="0.55000000000000004">
      <c r="A103" s="47"/>
    </row>
    <row r="104" spans="1:1" x14ac:dyDescent="0.55000000000000004">
      <c r="A104" s="47"/>
    </row>
    <row r="105" spans="1:1" x14ac:dyDescent="0.55000000000000004">
      <c r="A105" s="47"/>
    </row>
    <row r="106" spans="1:1" x14ac:dyDescent="0.55000000000000004">
      <c r="A106" s="47"/>
    </row>
    <row r="107" spans="1:1" x14ac:dyDescent="0.55000000000000004">
      <c r="A107" s="47"/>
    </row>
    <row r="108" spans="1:1" x14ac:dyDescent="0.55000000000000004">
      <c r="A108" s="47"/>
    </row>
    <row r="109" spans="1:1" x14ac:dyDescent="0.55000000000000004">
      <c r="A109" s="47"/>
    </row>
    <row r="110" spans="1:1" x14ac:dyDescent="0.55000000000000004">
      <c r="A110" s="47"/>
    </row>
    <row r="111" spans="1:1" x14ac:dyDescent="0.55000000000000004">
      <c r="A111" s="47"/>
    </row>
    <row r="112" spans="1:1" x14ac:dyDescent="0.55000000000000004">
      <c r="A112" s="47"/>
    </row>
    <row r="113" spans="1:1" x14ac:dyDescent="0.55000000000000004">
      <c r="A113" s="47"/>
    </row>
    <row r="114" spans="1:1" x14ac:dyDescent="0.55000000000000004">
      <c r="A114" s="47"/>
    </row>
    <row r="115" spans="1:1" x14ac:dyDescent="0.55000000000000004">
      <c r="A115" s="47"/>
    </row>
    <row r="116" spans="1:1" x14ac:dyDescent="0.55000000000000004">
      <c r="A116" s="47"/>
    </row>
    <row r="117" spans="1:1" x14ac:dyDescent="0.55000000000000004">
      <c r="A117" s="47"/>
    </row>
    <row r="118" spans="1:1" x14ac:dyDescent="0.55000000000000004">
      <c r="A118" s="47"/>
    </row>
    <row r="119" spans="1:1" x14ac:dyDescent="0.55000000000000004">
      <c r="A119" s="47"/>
    </row>
    <row r="120" spans="1:1" x14ac:dyDescent="0.55000000000000004">
      <c r="A120" s="47"/>
    </row>
    <row r="121" spans="1:1" x14ac:dyDescent="0.55000000000000004">
      <c r="A121" s="47"/>
    </row>
    <row r="122" spans="1:1" x14ac:dyDescent="0.55000000000000004">
      <c r="A122" s="47"/>
    </row>
    <row r="123" spans="1:1" x14ac:dyDescent="0.55000000000000004">
      <c r="A123" s="47"/>
    </row>
    <row r="124" spans="1:1" x14ac:dyDescent="0.55000000000000004">
      <c r="A124" s="47"/>
    </row>
    <row r="125" spans="1:1" x14ac:dyDescent="0.55000000000000004">
      <c r="A125" s="47"/>
    </row>
    <row r="126" spans="1:1" x14ac:dyDescent="0.55000000000000004">
      <c r="A126" s="47"/>
    </row>
    <row r="127" spans="1:1" x14ac:dyDescent="0.55000000000000004">
      <c r="A127" s="47"/>
    </row>
    <row r="128" spans="1:1" x14ac:dyDescent="0.55000000000000004">
      <c r="A128" s="47"/>
    </row>
    <row r="129" spans="1:1" x14ac:dyDescent="0.55000000000000004">
      <c r="A129" s="47"/>
    </row>
    <row r="130" spans="1:1" x14ac:dyDescent="0.55000000000000004">
      <c r="A130" s="47"/>
    </row>
    <row r="131" spans="1:1" x14ac:dyDescent="0.55000000000000004">
      <c r="A131" s="47"/>
    </row>
    <row r="132" spans="1:1" x14ac:dyDescent="0.55000000000000004">
      <c r="A132" s="47"/>
    </row>
    <row r="133" spans="1:1" x14ac:dyDescent="0.55000000000000004">
      <c r="A133" s="47"/>
    </row>
    <row r="134" spans="1:1" x14ac:dyDescent="0.55000000000000004">
      <c r="A134" s="47"/>
    </row>
    <row r="135" spans="1:1" x14ac:dyDescent="0.55000000000000004">
      <c r="A135" s="47"/>
    </row>
    <row r="136" spans="1:1" x14ac:dyDescent="0.55000000000000004">
      <c r="A136" s="47"/>
    </row>
    <row r="137" spans="1:1" x14ac:dyDescent="0.55000000000000004">
      <c r="A137" s="47"/>
    </row>
    <row r="138" spans="1:1" x14ac:dyDescent="0.55000000000000004">
      <c r="A138" s="47"/>
    </row>
    <row r="139" spans="1:1" x14ac:dyDescent="0.55000000000000004">
      <c r="A139" s="47"/>
    </row>
    <row r="140" spans="1:1" x14ac:dyDescent="0.55000000000000004">
      <c r="A140" s="47"/>
    </row>
    <row r="141" spans="1:1" x14ac:dyDescent="0.55000000000000004">
      <c r="A141" s="47"/>
    </row>
    <row r="142" spans="1:1" x14ac:dyDescent="0.55000000000000004">
      <c r="A142" s="47"/>
    </row>
    <row r="143" spans="1:1" x14ac:dyDescent="0.55000000000000004">
      <c r="A143" s="47"/>
    </row>
    <row r="144" spans="1:1" x14ac:dyDescent="0.55000000000000004">
      <c r="A144" s="47"/>
    </row>
    <row r="145" spans="1:1" x14ac:dyDescent="0.55000000000000004">
      <c r="A145" s="47"/>
    </row>
    <row r="146" spans="1:1" x14ac:dyDescent="0.55000000000000004">
      <c r="A146" s="47"/>
    </row>
    <row r="147" spans="1:1" x14ac:dyDescent="0.55000000000000004">
      <c r="A147" s="47"/>
    </row>
    <row r="148" spans="1:1" x14ac:dyDescent="0.55000000000000004">
      <c r="A148" s="47"/>
    </row>
    <row r="149" spans="1:1" x14ac:dyDescent="0.55000000000000004">
      <c r="A149" s="47"/>
    </row>
    <row r="150" spans="1:1" x14ac:dyDescent="0.55000000000000004">
      <c r="A150" s="47"/>
    </row>
    <row r="151" spans="1:1" x14ac:dyDescent="0.55000000000000004">
      <c r="A151" s="47"/>
    </row>
    <row r="152" spans="1:1" x14ac:dyDescent="0.55000000000000004">
      <c r="A152" s="47"/>
    </row>
    <row r="153" spans="1:1" x14ac:dyDescent="0.55000000000000004">
      <c r="A153" s="47"/>
    </row>
    <row r="154" spans="1:1" x14ac:dyDescent="0.55000000000000004">
      <c r="A154" s="47"/>
    </row>
    <row r="155" spans="1:1" x14ac:dyDescent="0.55000000000000004">
      <c r="A155" s="47"/>
    </row>
    <row r="156" spans="1:1" x14ac:dyDescent="0.55000000000000004">
      <c r="A156" s="47"/>
    </row>
    <row r="157" spans="1:1" x14ac:dyDescent="0.55000000000000004">
      <c r="A157" s="47"/>
    </row>
    <row r="158" spans="1:1" x14ac:dyDescent="0.55000000000000004">
      <c r="A158" s="47"/>
    </row>
    <row r="159" spans="1:1" x14ac:dyDescent="0.55000000000000004">
      <c r="A159" s="47"/>
    </row>
    <row r="160" spans="1:1" x14ac:dyDescent="0.55000000000000004">
      <c r="A160" s="47"/>
    </row>
    <row r="161" spans="1:1" x14ac:dyDescent="0.55000000000000004">
      <c r="A161" s="47"/>
    </row>
    <row r="162" spans="1:1" x14ac:dyDescent="0.55000000000000004">
      <c r="A162" s="47"/>
    </row>
    <row r="163" spans="1:1" x14ac:dyDescent="0.55000000000000004">
      <c r="A163" s="47"/>
    </row>
    <row r="164" spans="1:1" x14ac:dyDescent="0.55000000000000004">
      <c r="A164" s="47"/>
    </row>
    <row r="165" spans="1:1" x14ac:dyDescent="0.55000000000000004">
      <c r="A165" s="47"/>
    </row>
    <row r="166" spans="1:1" x14ac:dyDescent="0.55000000000000004">
      <c r="A166" s="47"/>
    </row>
    <row r="167" spans="1:1" x14ac:dyDescent="0.55000000000000004">
      <c r="A167" s="47"/>
    </row>
    <row r="168" spans="1:1" x14ac:dyDescent="0.55000000000000004">
      <c r="A168" s="47"/>
    </row>
    <row r="169" spans="1:1" x14ac:dyDescent="0.55000000000000004">
      <c r="A169" s="47"/>
    </row>
    <row r="170" spans="1:1" x14ac:dyDescent="0.55000000000000004">
      <c r="A170" s="47"/>
    </row>
    <row r="171" spans="1:1" x14ac:dyDescent="0.55000000000000004">
      <c r="A171" s="47"/>
    </row>
    <row r="172" spans="1:1" x14ac:dyDescent="0.55000000000000004">
      <c r="A172" s="47"/>
    </row>
    <row r="173" spans="1:1" x14ac:dyDescent="0.55000000000000004">
      <c r="A173" s="47"/>
    </row>
    <row r="174" spans="1:1" x14ac:dyDescent="0.55000000000000004">
      <c r="A174" s="47"/>
    </row>
    <row r="175" spans="1:1" x14ac:dyDescent="0.55000000000000004">
      <c r="A175" s="47"/>
    </row>
    <row r="176" spans="1:1" x14ac:dyDescent="0.55000000000000004">
      <c r="A176" s="47"/>
    </row>
    <row r="177" spans="1:1" x14ac:dyDescent="0.55000000000000004">
      <c r="A177" s="47"/>
    </row>
    <row r="178" spans="1:1" x14ac:dyDescent="0.55000000000000004">
      <c r="A178" s="47"/>
    </row>
    <row r="179" spans="1:1" x14ac:dyDescent="0.55000000000000004">
      <c r="A179" s="47"/>
    </row>
    <row r="180" spans="1:1" x14ac:dyDescent="0.55000000000000004">
      <c r="A180" s="47"/>
    </row>
    <row r="181" spans="1:1" x14ac:dyDescent="0.55000000000000004">
      <c r="A181" s="47"/>
    </row>
    <row r="182" spans="1:1" x14ac:dyDescent="0.55000000000000004">
      <c r="A182" s="47"/>
    </row>
    <row r="183" spans="1:1" x14ac:dyDescent="0.55000000000000004">
      <c r="A183" s="47"/>
    </row>
    <row r="184" spans="1:1" x14ac:dyDescent="0.55000000000000004">
      <c r="A184" s="47"/>
    </row>
    <row r="185" spans="1:1" x14ac:dyDescent="0.55000000000000004">
      <c r="A185" s="47"/>
    </row>
    <row r="186" spans="1:1" x14ac:dyDescent="0.55000000000000004">
      <c r="A186" s="47"/>
    </row>
    <row r="187" spans="1:1" x14ac:dyDescent="0.55000000000000004">
      <c r="A187" s="47"/>
    </row>
    <row r="188" spans="1:1" x14ac:dyDescent="0.55000000000000004">
      <c r="A188" s="47"/>
    </row>
    <row r="189" spans="1:1" x14ac:dyDescent="0.55000000000000004">
      <c r="A189" s="47"/>
    </row>
    <row r="190" spans="1:1" x14ac:dyDescent="0.55000000000000004">
      <c r="A190" s="47"/>
    </row>
    <row r="191" spans="1:1" x14ac:dyDescent="0.55000000000000004">
      <c r="A191" s="47"/>
    </row>
    <row r="192" spans="1:1" x14ac:dyDescent="0.55000000000000004">
      <c r="A192" s="47"/>
    </row>
    <row r="193" spans="1:1" x14ac:dyDescent="0.55000000000000004">
      <c r="A193" s="47"/>
    </row>
    <row r="194" spans="1:1" x14ac:dyDescent="0.55000000000000004">
      <c r="A194" s="47"/>
    </row>
    <row r="195" spans="1:1" x14ac:dyDescent="0.55000000000000004">
      <c r="A195" s="47"/>
    </row>
    <row r="196" spans="1:1" x14ac:dyDescent="0.55000000000000004">
      <c r="A196" s="47"/>
    </row>
    <row r="197" spans="1:1" x14ac:dyDescent="0.55000000000000004">
      <c r="A197" s="47"/>
    </row>
    <row r="198" spans="1:1" x14ac:dyDescent="0.55000000000000004">
      <c r="A198" s="47"/>
    </row>
    <row r="199" spans="1:1" x14ac:dyDescent="0.55000000000000004">
      <c r="A199" s="47"/>
    </row>
    <row r="200" spans="1:1" x14ac:dyDescent="0.55000000000000004">
      <c r="A200" s="47"/>
    </row>
    <row r="201" spans="1:1" x14ac:dyDescent="0.55000000000000004">
      <c r="A201" s="47"/>
    </row>
    <row r="202" spans="1:1" x14ac:dyDescent="0.55000000000000004">
      <c r="A202" s="47"/>
    </row>
    <row r="203" spans="1:1" x14ac:dyDescent="0.55000000000000004">
      <c r="A203" s="47"/>
    </row>
    <row r="204" spans="1:1" x14ac:dyDescent="0.55000000000000004">
      <c r="A204" s="47"/>
    </row>
    <row r="205" spans="1:1" x14ac:dyDescent="0.55000000000000004">
      <c r="A205" s="47"/>
    </row>
    <row r="206" spans="1:1" x14ac:dyDescent="0.55000000000000004">
      <c r="A206" s="47"/>
    </row>
    <row r="207" spans="1:1" x14ac:dyDescent="0.55000000000000004">
      <c r="A207" s="47"/>
    </row>
    <row r="208" spans="1:1" x14ac:dyDescent="0.55000000000000004">
      <c r="A208" s="47"/>
    </row>
    <row r="209" spans="1:1" x14ac:dyDescent="0.55000000000000004">
      <c r="A209" s="47"/>
    </row>
    <row r="210" spans="1:1" x14ac:dyDescent="0.55000000000000004">
      <c r="A210" s="47"/>
    </row>
    <row r="211" spans="1:1" x14ac:dyDescent="0.55000000000000004">
      <c r="A211" s="47"/>
    </row>
    <row r="212" spans="1:1" x14ac:dyDescent="0.55000000000000004">
      <c r="A212" s="47"/>
    </row>
    <row r="213" spans="1:1" x14ac:dyDescent="0.55000000000000004">
      <c r="A213" s="47"/>
    </row>
    <row r="214" spans="1:1" x14ac:dyDescent="0.55000000000000004">
      <c r="A214" s="47"/>
    </row>
    <row r="215" spans="1:1" x14ac:dyDescent="0.55000000000000004">
      <c r="A215" s="47"/>
    </row>
    <row r="216" spans="1:1" x14ac:dyDescent="0.55000000000000004">
      <c r="A216" s="47"/>
    </row>
    <row r="217" spans="1:1" x14ac:dyDescent="0.55000000000000004">
      <c r="A217" s="47"/>
    </row>
    <row r="218" spans="1:1" x14ac:dyDescent="0.55000000000000004">
      <c r="A218" s="47"/>
    </row>
    <row r="219" spans="1:1" x14ac:dyDescent="0.55000000000000004">
      <c r="A219" s="47"/>
    </row>
    <row r="220" spans="1:1" x14ac:dyDescent="0.55000000000000004">
      <c r="A220" s="47"/>
    </row>
    <row r="221" spans="1:1" x14ac:dyDescent="0.55000000000000004">
      <c r="A221" s="47"/>
    </row>
    <row r="222" spans="1:1" x14ac:dyDescent="0.55000000000000004">
      <c r="A222" s="47"/>
    </row>
    <row r="223" spans="1:1" x14ac:dyDescent="0.55000000000000004">
      <c r="A223" s="47"/>
    </row>
    <row r="224" spans="1:1" x14ac:dyDescent="0.55000000000000004">
      <c r="A224" s="47"/>
    </row>
    <row r="225" spans="1:1" x14ac:dyDescent="0.55000000000000004">
      <c r="A225" s="47"/>
    </row>
    <row r="226" spans="1:1" x14ac:dyDescent="0.55000000000000004">
      <c r="A226" s="47"/>
    </row>
    <row r="227" spans="1:1" x14ac:dyDescent="0.55000000000000004">
      <c r="A227" s="47"/>
    </row>
    <row r="228" spans="1:1" x14ac:dyDescent="0.55000000000000004">
      <c r="A228" s="47"/>
    </row>
    <row r="229" spans="1:1" x14ac:dyDescent="0.55000000000000004">
      <c r="A229" s="47"/>
    </row>
    <row r="230" spans="1:1" x14ac:dyDescent="0.55000000000000004">
      <c r="A230" s="47"/>
    </row>
    <row r="231" spans="1:1" x14ac:dyDescent="0.55000000000000004">
      <c r="A231" s="47"/>
    </row>
    <row r="232" spans="1:1" x14ac:dyDescent="0.55000000000000004">
      <c r="A232" s="47"/>
    </row>
    <row r="233" spans="1:1" x14ac:dyDescent="0.55000000000000004">
      <c r="A233" s="47"/>
    </row>
    <row r="234" spans="1:1" x14ac:dyDescent="0.55000000000000004">
      <c r="A234" s="47"/>
    </row>
    <row r="235" spans="1:1" x14ac:dyDescent="0.55000000000000004">
      <c r="A235" s="47"/>
    </row>
    <row r="236" spans="1:1" x14ac:dyDescent="0.55000000000000004">
      <c r="A236" s="47"/>
    </row>
    <row r="237" spans="1:1" x14ac:dyDescent="0.55000000000000004">
      <c r="A237" s="47"/>
    </row>
    <row r="238" spans="1:1" x14ac:dyDescent="0.55000000000000004">
      <c r="A238" s="47"/>
    </row>
    <row r="239" spans="1:1" x14ac:dyDescent="0.55000000000000004">
      <c r="A239" s="47"/>
    </row>
    <row r="240" spans="1:1" x14ac:dyDescent="0.55000000000000004">
      <c r="A240" s="47"/>
    </row>
    <row r="241" spans="1:1" x14ac:dyDescent="0.55000000000000004">
      <c r="A241" s="47"/>
    </row>
    <row r="242" spans="1:1" x14ac:dyDescent="0.55000000000000004">
      <c r="A242" s="47"/>
    </row>
    <row r="243" spans="1:1" x14ac:dyDescent="0.55000000000000004">
      <c r="A243" s="47"/>
    </row>
    <row r="244" spans="1:1" x14ac:dyDescent="0.55000000000000004">
      <c r="A244" s="47"/>
    </row>
    <row r="245" spans="1:1" x14ac:dyDescent="0.55000000000000004">
      <c r="A245" s="47"/>
    </row>
    <row r="246" spans="1:1" x14ac:dyDescent="0.55000000000000004">
      <c r="A246" s="47"/>
    </row>
    <row r="247" spans="1:1" x14ac:dyDescent="0.55000000000000004">
      <c r="A247" s="47"/>
    </row>
    <row r="248" spans="1:1" x14ac:dyDescent="0.55000000000000004">
      <c r="A248" s="47"/>
    </row>
    <row r="249" spans="1:1" x14ac:dyDescent="0.55000000000000004">
      <c r="A249" s="47"/>
    </row>
    <row r="250" spans="1:1" x14ac:dyDescent="0.55000000000000004">
      <c r="A250" s="47"/>
    </row>
    <row r="251" spans="1:1" x14ac:dyDescent="0.55000000000000004">
      <c r="A251" s="47"/>
    </row>
    <row r="252" spans="1:1" x14ac:dyDescent="0.55000000000000004">
      <c r="A252" s="47"/>
    </row>
    <row r="253" spans="1:1" x14ac:dyDescent="0.55000000000000004">
      <c r="A253" s="47"/>
    </row>
    <row r="254" spans="1:1" x14ac:dyDescent="0.55000000000000004">
      <c r="A254" s="47"/>
    </row>
    <row r="255" spans="1:1" x14ac:dyDescent="0.55000000000000004">
      <c r="A255" s="47"/>
    </row>
    <row r="256" spans="1:1" x14ac:dyDescent="0.55000000000000004">
      <c r="A256" s="47"/>
    </row>
    <row r="257" spans="1:1" x14ac:dyDescent="0.55000000000000004">
      <c r="A257" s="47"/>
    </row>
    <row r="258" spans="1:1" x14ac:dyDescent="0.55000000000000004">
      <c r="A258" s="47"/>
    </row>
    <row r="259" spans="1:1" x14ac:dyDescent="0.55000000000000004">
      <c r="A259" s="47"/>
    </row>
    <row r="260" spans="1:1" x14ac:dyDescent="0.55000000000000004">
      <c r="A260" s="47"/>
    </row>
    <row r="261" spans="1:1" x14ac:dyDescent="0.55000000000000004">
      <c r="A261" s="47"/>
    </row>
    <row r="262" spans="1:1" x14ac:dyDescent="0.55000000000000004">
      <c r="A262" s="47"/>
    </row>
    <row r="263" spans="1:1" x14ac:dyDescent="0.55000000000000004">
      <c r="A263" s="47"/>
    </row>
    <row r="264" spans="1:1" x14ac:dyDescent="0.55000000000000004">
      <c r="A264" s="47"/>
    </row>
    <row r="265" spans="1:1" x14ac:dyDescent="0.55000000000000004">
      <c r="A265" s="47"/>
    </row>
    <row r="266" spans="1:1" x14ac:dyDescent="0.55000000000000004">
      <c r="A266" s="47"/>
    </row>
    <row r="267" spans="1:1" x14ac:dyDescent="0.55000000000000004">
      <c r="A267" s="47"/>
    </row>
    <row r="268" spans="1:1" x14ac:dyDescent="0.55000000000000004">
      <c r="A268" s="47"/>
    </row>
    <row r="269" spans="1:1" x14ac:dyDescent="0.55000000000000004">
      <c r="A269" s="47"/>
    </row>
    <row r="270" spans="1:1" x14ac:dyDescent="0.55000000000000004">
      <c r="A270" s="47"/>
    </row>
    <row r="271" spans="1:1" x14ac:dyDescent="0.55000000000000004">
      <c r="A271" s="47"/>
    </row>
    <row r="272" spans="1:1" x14ac:dyDescent="0.55000000000000004">
      <c r="A272" s="47"/>
    </row>
    <row r="273" spans="1:1" x14ac:dyDescent="0.55000000000000004">
      <c r="A273" s="47"/>
    </row>
    <row r="274" spans="1:1" x14ac:dyDescent="0.55000000000000004">
      <c r="A274" s="47"/>
    </row>
    <row r="275" spans="1:1" x14ac:dyDescent="0.55000000000000004">
      <c r="A275" s="47"/>
    </row>
    <row r="276" spans="1:1" x14ac:dyDescent="0.55000000000000004">
      <c r="A276" s="47"/>
    </row>
    <row r="277" spans="1:1" x14ac:dyDescent="0.55000000000000004">
      <c r="A277" s="47"/>
    </row>
    <row r="278" spans="1:1" x14ac:dyDescent="0.55000000000000004">
      <c r="A278" s="47"/>
    </row>
    <row r="279" spans="1:1" x14ac:dyDescent="0.55000000000000004">
      <c r="A279" s="47"/>
    </row>
    <row r="280" spans="1:1" x14ac:dyDescent="0.55000000000000004">
      <c r="A280" s="47"/>
    </row>
    <row r="281" spans="1:1" x14ac:dyDescent="0.55000000000000004">
      <c r="A281" s="47"/>
    </row>
    <row r="282" spans="1:1" x14ac:dyDescent="0.55000000000000004">
      <c r="A282" s="47"/>
    </row>
    <row r="283" spans="1:1" x14ac:dyDescent="0.55000000000000004">
      <c r="A283" s="47"/>
    </row>
    <row r="284" spans="1:1" x14ac:dyDescent="0.55000000000000004">
      <c r="A284" s="47"/>
    </row>
    <row r="285" spans="1:1" x14ac:dyDescent="0.55000000000000004">
      <c r="A285" s="47"/>
    </row>
    <row r="286" spans="1:1" x14ac:dyDescent="0.55000000000000004">
      <c r="A286" s="47"/>
    </row>
    <row r="287" spans="1:1" x14ac:dyDescent="0.55000000000000004">
      <c r="A287" s="47"/>
    </row>
    <row r="288" spans="1:1" x14ac:dyDescent="0.55000000000000004">
      <c r="A288" s="47"/>
    </row>
    <row r="289" spans="1:1" x14ac:dyDescent="0.55000000000000004">
      <c r="A289" s="47"/>
    </row>
    <row r="290" spans="1:1" x14ac:dyDescent="0.55000000000000004">
      <c r="A290" s="47"/>
    </row>
    <row r="291" spans="1:1" x14ac:dyDescent="0.55000000000000004">
      <c r="A291" s="47"/>
    </row>
    <row r="292" spans="1:1" x14ac:dyDescent="0.55000000000000004">
      <c r="A292" s="47"/>
    </row>
    <row r="293" spans="1:1" x14ac:dyDescent="0.55000000000000004">
      <c r="A293" s="47"/>
    </row>
    <row r="294" spans="1:1" x14ac:dyDescent="0.55000000000000004">
      <c r="A294" s="47"/>
    </row>
    <row r="295" spans="1:1" x14ac:dyDescent="0.55000000000000004">
      <c r="A295" s="47"/>
    </row>
    <row r="296" spans="1:1" x14ac:dyDescent="0.55000000000000004">
      <c r="A296" s="47"/>
    </row>
    <row r="297" spans="1:1" x14ac:dyDescent="0.55000000000000004">
      <c r="A297" s="47"/>
    </row>
    <row r="298" spans="1:1" x14ac:dyDescent="0.55000000000000004">
      <c r="A298" s="47"/>
    </row>
    <row r="299" spans="1:1" x14ac:dyDescent="0.55000000000000004">
      <c r="A299" s="47"/>
    </row>
    <row r="300" spans="1:1" x14ac:dyDescent="0.55000000000000004">
      <c r="A300" s="47"/>
    </row>
    <row r="301" spans="1:1" x14ac:dyDescent="0.55000000000000004">
      <c r="A301" s="47"/>
    </row>
    <row r="302" spans="1:1" x14ac:dyDescent="0.55000000000000004">
      <c r="A302" s="47"/>
    </row>
    <row r="303" spans="1:1" x14ac:dyDescent="0.55000000000000004">
      <c r="A303" s="47"/>
    </row>
    <row r="304" spans="1:1" x14ac:dyDescent="0.55000000000000004">
      <c r="A304" s="47"/>
    </row>
    <row r="305" spans="1:1" x14ac:dyDescent="0.55000000000000004">
      <c r="A305" s="47"/>
    </row>
    <row r="306" spans="1:1" x14ac:dyDescent="0.55000000000000004">
      <c r="A306" s="47"/>
    </row>
    <row r="307" spans="1:1" x14ac:dyDescent="0.55000000000000004">
      <c r="A307" s="47"/>
    </row>
    <row r="308" spans="1:1" x14ac:dyDescent="0.55000000000000004">
      <c r="A308" s="47"/>
    </row>
    <row r="309" spans="1:1" x14ac:dyDescent="0.55000000000000004">
      <c r="A309" s="47"/>
    </row>
    <row r="310" spans="1:1" x14ac:dyDescent="0.55000000000000004">
      <c r="A310" s="47"/>
    </row>
    <row r="311" spans="1:1" x14ac:dyDescent="0.55000000000000004">
      <c r="A311" s="47"/>
    </row>
    <row r="312" spans="1:1" x14ac:dyDescent="0.55000000000000004">
      <c r="A312" s="47"/>
    </row>
    <row r="313" spans="1:1" x14ac:dyDescent="0.55000000000000004">
      <c r="A313" s="47"/>
    </row>
    <row r="314" spans="1:1" x14ac:dyDescent="0.55000000000000004">
      <c r="A314" s="47"/>
    </row>
    <row r="315" spans="1:1" x14ac:dyDescent="0.55000000000000004">
      <c r="A315" s="47"/>
    </row>
    <row r="316" spans="1:1" x14ac:dyDescent="0.55000000000000004">
      <c r="A316" s="47"/>
    </row>
    <row r="317" spans="1:1" x14ac:dyDescent="0.55000000000000004">
      <c r="A317" s="47"/>
    </row>
    <row r="318" spans="1:1" x14ac:dyDescent="0.55000000000000004">
      <c r="A318" s="47"/>
    </row>
    <row r="319" spans="1:1" x14ac:dyDescent="0.55000000000000004">
      <c r="A319" s="47"/>
    </row>
    <row r="320" spans="1:1" x14ac:dyDescent="0.55000000000000004">
      <c r="A320" s="47"/>
    </row>
    <row r="321" spans="1:1" x14ac:dyDescent="0.55000000000000004">
      <c r="A321" s="47"/>
    </row>
    <row r="322" spans="1:1" x14ac:dyDescent="0.55000000000000004">
      <c r="A322" s="47"/>
    </row>
    <row r="323" spans="1:1" x14ac:dyDescent="0.55000000000000004">
      <c r="A323" s="47"/>
    </row>
    <row r="324" spans="1:1" x14ac:dyDescent="0.55000000000000004">
      <c r="A324" s="47"/>
    </row>
    <row r="325" spans="1:1" x14ac:dyDescent="0.55000000000000004">
      <c r="A325" s="47"/>
    </row>
    <row r="326" spans="1:1" x14ac:dyDescent="0.55000000000000004">
      <c r="A326" s="47"/>
    </row>
    <row r="327" spans="1:1" x14ac:dyDescent="0.55000000000000004">
      <c r="A327" s="47"/>
    </row>
    <row r="328" spans="1:1" x14ac:dyDescent="0.55000000000000004">
      <c r="A328" s="47"/>
    </row>
    <row r="329" spans="1:1" x14ac:dyDescent="0.55000000000000004">
      <c r="A329" s="47"/>
    </row>
    <row r="330" spans="1:1" x14ac:dyDescent="0.55000000000000004">
      <c r="A330" s="47"/>
    </row>
    <row r="331" spans="1:1" x14ac:dyDescent="0.55000000000000004">
      <c r="A331" s="47"/>
    </row>
    <row r="332" spans="1:1" x14ac:dyDescent="0.55000000000000004">
      <c r="A332" s="47"/>
    </row>
    <row r="333" spans="1:1" x14ac:dyDescent="0.55000000000000004">
      <c r="A333" s="47"/>
    </row>
    <row r="334" spans="1:1" x14ac:dyDescent="0.55000000000000004">
      <c r="A334" s="47"/>
    </row>
    <row r="335" spans="1:1" x14ac:dyDescent="0.55000000000000004">
      <c r="A335" s="47"/>
    </row>
    <row r="336" spans="1:1" x14ac:dyDescent="0.55000000000000004">
      <c r="A336" s="47"/>
    </row>
    <row r="337" spans="1:1" x14ac:dyDescent="0.55000000000000004">
      <c r="A337" s="47"/>
    </row>
    <row r="338" spans="1:1" x14ac:dyDescent="0.55000000000000004">
      <c r="A338" s="47"/>
    </row>
    <row r="339" spans="1:1" x14ac:dyDescent="0.55000000000000004">
      <c r="A339" s="47"/>
    </row>
    <row r="340" spans="1:1" x14ac:dyDescent="0.55000000000000004">
      <c r="A340" s="47"/>
    </row>
    <row r="341" spans="1:1" x14ac:dyDescent="0.55000000000000004">
      <c r="A341" s="47"/>
    </row>
    <row r="342" spans="1:1" x14ac:dyDescent="0.55000000000000004">
      <c r="A342" s="47"/>
    </row>
    <row r="343" spans="1:1" x14ac:dyDescent="0.55000000000000004">
      <c r="A343" s="47"/>
    </row>
    <row r="344" spans="1:1" x14ac:dyDescent="0.55000000000000004">
      <c r="A344" s="47"/>
    </row>
    <row r="345" spans="1:1" x14ac:dyDescent="0.55000000000000004">
      <c r="A345" s="47"/>
    </row>
    <row r="346" spans="1:1" x14ac:dyDescent="0.55000000000000004">
      <c r="A346" s="47"/>
    </row>
    <row r="347" spans="1:1" x14ac:dyDescent="0.55000000000000004">
      <c r="A347" s="47"/>
    </row>
    <row r="348" spans="1:1" x14ac:dyDescent="0.55000000000000004">
      <c r="A348" s="47"/>
    </row>
    <row r="349" spans="1:1" x14ac:dyDescent="0.55000000000000004">
      <c r="A349" s="47"/>
    </row>
    <row r="350" spans="1:1" x14ac:dyDescent="0.55000000000000004">
      <c r="A350" s="47"/>
    </row>
    <row r="351" spans="1:1" x14ac:dyDescent="0.55000000000000004">
      <c r="A351" s="47"/>
    </row>
    <row r="352" spans="1:1" x14ac:dyDescent="0.55000000000000004">
      <c r="A352" s="47"/>
    </row>
    <row r="353" spans="1:1" x14ac:dyDescent="0.55000000000000004">
      <c r="A353" s="47"/>
    </row>
    <row r="354" spans="1:1" x14ac:dyDescent="0.55000000000000004">
      <c r="A354" s="47"/>
    </row>
    <row r="355" spans="1:1" x14ac:dyDescent="0.55000000000000004">
      <c r="A355" s="47"/>
    </row>
    <row r="356" spans="1:1" x14ac:dyDescent="0.55000000000000004">
      <c r="A356" s="47"/>
    </row>
    <row r="357" spans="1:1" x14ac:dyDescent="0.55000000000000004">
      <c r="A357" s="47"/>
    </row>
    <row r="358" spans="1:1" x14ac:dyDescent="0.55000000000000004">
      <c r="A358" s="47"/>
    </row>
    <row r="359" spans="1:1" x14ac:dyDescent="0.55000000000000004">
      <c r="A359" s="47"/>
    </row>
    <row r="360" spans="1:1" x14ac:dyDescent="0.55000000000000004">
      <c r="A360" s="47"/>
    </row>
    <row r="361" spans="1:1" x14ac:dyDescent="0.55000000000000004">
      <c r="A361" s="47"/>
    </row>
    <row r="362" spans="1:1" x14ac:dyDescent="0.55000000000000004">
      <c r="A362" s="47"/>
    </row>
    <row r="363" spans="1:1" x14ac:dyDescent="0.55000000000000004">
      <c r="A363" s="47"/>
    </row>
    <row r="364" spans="1:1" x14ac:dyDescent="0.55000000000000004">
      <c r="A364" s="47"/>
    </row>
    <row r="365" spans="1:1" x14ac:dyDescent="0.55000000000000004">
      <c r="A365" s="47"/>
    </row>
    <row r="366" spans="1:1" x14ac:dyDescent="0.55000000000000004">
      <c r="A366" s="47"/>
    </row>
    <row r="367" spans="1:1" x14ac:dyDescent="0.55000000000000004">
      <c r="A367" s="47"/>
    </row>
    <row r="368" spans="1:1" x14ac:dyDescent="0.55000000000000004">
      <c r="A368" s="47"/>
    </row>
    <row r="369" spans="1:1" x14ac:dyDescent="0.55000000000000004">
      <c r="A369" s="47"/>
    </row>
    <row r="370" spans="1:1" x14ac:dyDescent="0.55000000000000004">
      <c r="A370" s="47"/>
    </row>
    <row r="371" spans="1:1" x14ac:dyDescent="0.55000000000000004">
      <c r="A371" s="47"/>
    </row>
    <row r="372" spans="1:1" x14ac:dyDescent="0.55000000000000004">
      <c r="A372" s="47"/>
    </row>
    <row r="373" spans="1:1" x14ac:dyDescent="0.55000000000000004">
      <c r="A373" s="47"/>
    </row>
    <row r="374" spans="1:1" x14ac:dyDescent="0.55000000000000004">
      <c r="A374" s="47"/>
    </row>
    <row r="375" spans="1:1" x14ac:dyDescent="0.55000000000000004">
      <c r="A375" s="47"/>
    </row>
    <row r="376" spans="1:1" x14ac:dyDescent="0.55000000000000004">
      <c r="A376" s="47"/>
    </row>
    <row r="377" spans="1:1" x14ac:dyDescent="0.55000000000000004">
      <c r="A377" s="47"/>
    </row>
    <row r="378" spans="1:1" x14ac:dyDescent="0.55000000000000004">
      <c r="A378" s="47"/>
    </row>
    <row r="379" spans="1:1" x14ac:dyDescent="0.55000000000000004">
      <c r="A379" s="47"/>
    </row>
    <row r="380" spans="1:1" x14ac:dyDescent="0.55000000000000004">
      <c r="A380" s="47"/>
    </row>
    <row r="381" spans="1:1" x14ac:dyDescent="0.55000000000000004">
      <c r="A381" s="47"/>
    </row>
    <row r="382" spans="1:1" x14ac:dyDescent="0.55000000000000004">
      <c r="A382" s="47"/>
    </row>
    <row r="383" spans="1:1" x14ac:dyDescent="0.55000000000000004">
      <c r="A383" s="47"/>
    </row>
    <row r="384" spans="1:1" x14ac:dyDescent="0.55000000000000004">
      <c r="A384" s="47"/>
    </row>
    <row r="385" spans="1:1" x14ac:dyDescent="0.55000000000000004">
      <c r="A385" s="47"/>
    </row>
    <row r="386" spans="1:1" x14ac:dyDescent="0.55000000000000004">
      <c r="A386" s="47"/>
    </row>
    <row r="387" spans="1:1" x14ac:dyDescent="0.55000000000000004">
      <c r="A387" s="47"/>
    </row>
    <row r="388" spans="1:1" x14ac:dyDescent="0.55000000000000004">
      <c r="A388" s="47"/>
    </row>
    <row r="389" spans="1:1" x14ac:dyDescent="0.55000000000000004">
      <c r="A389" s="47"/>
    </row>
    <row r="390" spans="1:1" x14ac:dyDescent="0.55000000000000004">
      <c r="A390" s="47"/>
    </row>
    <row r="391" spans="1:1" x14ac:dyDescent="0.55000000000000004">
      <c r="A391" s="47"/>
    </row>
    <row r="392" spans="1:1" x14ac:dyDescent="0.55000000000000004">
      <c r="A392" s="47"/>
    </row>
    <row r="393" spans="1:1" x14ac:dyDescent="0.55000000000000004">
      <c r="A393" s="47"/>
    </row>
    <row r="394" spans="1:1" x14ac:dyDescent="0.55000000000000004">
      <c r="A394" s="47"/>
    </row>
    <row r="395" spans="1:1" x14ac:dyDescent="0.55000000000000004">
      <c r="A395" s="47"/>
    </row>
    <row r="396" spans="1:1" x14ac:dyDescent="0.55000000000000004">
      <c r="A396" s="47"/>
    </row>
    <row r="397" spans="1:1" x14ac:dyDescent="0.55000000000000004">
      <c r="A397" s="47"/>
    </row>
    <row r="398" spans="1:1" x14ac:dyDescent="0.55000000000000004">
      <c r="A398" s="47"/>
    </row>
    <row r="399" spans="1:1" x14ac:dyDescent="0.55000000000000004">
      <c r="A399" s="47"/>
    </row>
    <row r="400" spans="1:1" x14ac:dyDescent="0.55000000000000004">
      <c r="A400" s="47"/>
    </row>
    <row r="401" spans="1:1" x14ac:dyDescent="0.55000000000000004">
      <c r="A401" s="47"/>
    </row>
    <row r="402" spans="1:1" x14ac:dyDescent="0.55000000000000004">
      <c r="A402" s="47"/>
    </row>
    <row r="403" spans="1:1" x14ac:dyDescent="0.55000000000000004">
      <c r="A403" s="47"/>
    </row>
    <row r="404" spans="1:1" x14ac:dyDescent="0.55000000000000004">
      <c r="A404" s="47"/>
    </row>
    <row r="405" spans="1:1" x14ac:dyDescent="0.55000000000000004">
      <c r="A405" s="47"/>
    </row>
    <row r="406" spans="1:1" x14ac:dyDescent="0.55000000000000004">
      <c r="A406" s="47"/>
    </row>
    <row r="407" spans="1:1" x14ac:dyDescent="0.55000000000000004">
      <c r="A407" s="47"/>
    </row>
    <row r="408" spans="1:1" x14ac:dyDescent="0.55000000000000004">
      <c r="A408" s="47"/>
    </row>
    <row r="409" spans="1:1" x14ac:dyDescent="0.55000000000000004">
      <c r="A409" s="47"/>
    </row>
    <row r="410" spans="1:1" x14ac:dyDescent="0.55000000000000004">
      <c r="A410" s="47"/>
    </row>
    <row r="411" spans="1:1" x14ac:dyDescent="0.55000000000000004">
      <c r="A411" s="47"/>
    </row>
    <row r="412" spans="1:1" x14ac:dyDescent="0.55000000000000004">
      <c r="A412" s="47"/>
    </row>
    <row r="413" spans="1:1" x14ac:dyDescent="0.55000000000000004">
      <c r="A413" s="47"/>
    </row>
    <row r="414" spans="1:1" x14ac:dyDescent="0.55000000000000004">
      <c r="A414" s="47"/>
    </row>
    <row r="415" spans="1:1" x14ac:dyDescent="0.55000000000000004">
      <c r="A415" s="47"/>
    </row>
    <row r="416" spans="1:1" x14ac:dyDescent="0.55000000000000004">
      <c r="A416" s="47"/>
    </row>
    <row r="417" spans="1:1" x14ac:dyDescent="0.55000000000000004">
      <c r="A417" s="47"/>
    </row>
    <row r="418" spans="1:1" x14ac:dyDescent="0.55000000000000004">
      <c r="A418" s="47"/>
    </row>
    <row r="419" spans="1:1" x14ac:dyDescent="0.55000000000000004">
      <c r="A419" s="47"/>
    </row>
    <row r="420" spans="1:1" x14ac:dyDescent="0.55000000000000004">
      <c r="A420" s="47"/>
    </row>
    <row r="421" spans="1:1" x14ac:dyDescent="0.55000000000000004">
      <c r="A421" s="47"/>
    </row>
    <row r="422" spans="1:1" x14ac:dyDescent="0.55000000000000004">
      <c r="A422" s="47"/>
    </row>
    <row r="423" spans="1:1" x14ac:dyDescent="0.55000000000000004">
      <c r="A423" s="47"/>
    </row>
    <row r="424" spans="1:1" x14ac:dyDescent="0.55000000000000004">
      <c r="A424" s="47"/>
    </row>
    <row r="425" spans="1:1" x14ac:dyDescent="0.55000000000000004">
      <c r="A425" s="47"/>
    </row>
    <row r="426" spans="1:1" x14ac:dyDescent="0.55000000000000004">
      <c r="A426" s="47"/>
    </row>
    <row r="427" spans="1:1" x14ac:dyDescent="0.55000000000000004">
      <c r="A427" s="47"/>
    </row>
    <row r="428" spans="1:1" x14ac:dyDescent="0.55000000000000004">
      <c r="A428" s="47"/>
    </row>
    <row r="429" spans="1:1" x14ac:dyDescent="0.55000000000000004">
      <c r="A429" s="47"/>
    </row>
    <row r="430" spans="1:1" x14ac:dyDescent="0.55000000000000004">
      <c r="A430" s="47"/>
    </row>
    <row r="431" spans="1:1" x14ac:dyDescent="0.55000000000000004">
      <c r="A431" s="47"/>
    </row>
    <row r="432" spans="1:1" x14ac:dyDescent="0.55000000000000004">
      <c r="A432" s="47"/>
    </row>
    <row r="433" spans="1:1" x14ac:dyDescent="0.55000000000000004">
      <c r="A433" s="47"/>
    </row>
    <row r="434" spans="1:1" x14ac:dyDescent="0.55000000000000004">
      <c r="A434" s="47"/>
    </row>
    <row r="435" spans="1:1" x14ac:dyDescent="0.55000000000000004">
      <c r="A435" s="47"/>
    </row>
    <row r="436" spans="1:1" x14ac:dyDescent="0.55000000000000004">
      <c r="A436" s="47"/>
    </row>
    <row r="437" spans="1:1" x14ac:dyDescent="0.55000000000000004">
      <c r="A437" s="47"/>
    </row>
    <row r="438" spans="1:1" x14ac:dyDescent="0.55000000000000004">
      <c r="A438" s="47"/>
    </row>
    <row r="439" spans="1:1" x14ac:dyDescent="0.55000000000000004">
      <c r="A439" s="47"/>
    </row>
    <row r="440" spans="1:1" x14ac:dyDescent="0.55000000000000004">
      <c r="A440" s="47"/>
    </row>
    <row r="441" spans="1:1" x14ac:dyDescent="0.55000000000000004">
      <c r="A441" s="47"/>
    </row>
    <row r="442" spans="1:1" x14ac:dyDescent="0.55000000000000004">
      <c r="A442" s="47"/>
    </row>
    <row r="443" spans="1:1" x14ac:dyDescent="0.55000000000000004">
      <c r="A443" s="47"/>
    </row>
    <row r="444" spans="1:1" x14ac:dyDescent="0.55000000000000004">
      <c r="A444" s="47"/>
    </row>
    <row r="445" spans="1:1" x14ac:dyDescent="0.55000000000000004">
      <c r="A445" s="47"/>
    </row>
    <row r="446" spans="1:1" x14ac:dyDescent="0.55000000000000004">
      <c r="A446" s="47"/>
    </row>
    <row r="447" spans="1:1" x14ac:dyDescent="0.55000000000000004">
      <c r="A447" s="47"/>
    </row>
    <row r="448" spans="1:1" x14ac:dyDescent="0.55000000000000004">
      <c r="A448" s="47"/>
    </row>
    <row r="449" spans="1:1" x14ac:dyDescent="0.55000000000000004">
      <c r="A449" s="47"/>
    </row>
    <row r="450" spans="1:1" x14ac:dyDescent="0.55000000000000004">
      <c r="A450" s="47"/>
    </row>
    <row r="451" spans="1:1" x14ac:dyDescent="0.55000000000000004">
      <c r="A451" s="47"/>
    </row>
    <row r="452" spans="1:1" x14ac:dyDescent="0.55000000000000004">
      <c r="A452" s="47"/>
    </row>
    <row r="453" spans="1:1" x14ac:dyDescent="0.55000000000000004">
      <c r="A453" s="47"/>
    </row>
    <row r="454" spans="1:1" x14ac:dyDescent="0.55000000000000004">
      <c r="A454" s="47"/>
    </row>
    <row r="455" spans="1:1" x14ac:dyDescent="0.55000000000000004">
      <c r="A455" s="47"/>
    </row>
    <row r="456" spans="1:1" x14ac:dyDescent="0.55000000000000004">
      <c r="A456" s="47"/>
    </row>
    <row r="457" spans="1:1" x14ac:dyDescent="0.55000000000000004">
      <c r="A457" s="47"/>
    </row>
    <row r="458" spans="1:1" x14ac:dyDescent="0.55000000000000004">
      <c r="A458" s="47"/>
    </row>
    <row r="459" spans="1:1" x14ac:dyDescent="0.55000000000000004">
      <c r="A459" s="47"/>
    </row>
    <row r="460" spans="1:1" x14ac:dyDescent="0.55000000000000004">
      <c r="A460" s="47"/>
    </row>
    <row r="461" spans="1:1" x14ac:dyDescent="0.55000000000000004">
      <c r="A461" s="47"/>
    </row>
    <row r="462" spans="1:1" x14ac:dyDescent="0.55000000000000004">
      <c r="A462" s="47"/>
    </row>
    <row r="463" spans="1:1" x14ac:dyDescent="0.55000000000000004">
      <c r="A463" s="47"/>
    </row>
    <row r="464" spans="1:1" x14ac:dyDescent="0.55000000000000004">
      <c r="A464" s="47"/>
    </row>
    <row r="465" spans="1:1" x14ac:dyDescent="0.55000000000000004">
      <c r="A465" s="47"/>
    </row>
    <row r="466" spans="1:1" x14ac:dyDescent="0.55000000000000004">
      <c r="A466" s="47"/>
    </row>
    <row r="467" spans="1:1" x14ac:dyDescent="0.55000000000000004">
      <c r="A467" s="47"/>
    </row>
    <row r="468" spans="1:1" x14ac:dyDescent="0.55000000000000004">
      <c r="A468" s="47"/>
    </row>
    <row r="469" spans="1:1" x14ac:dyDescent="0.55000000000000004">
      <c r="A469" s="47"/>
    </row>
    <row r="470" spans="1:1" x14ac:dyDescent="0.55000000000000004">
      <c r="A470" s="47"/>
    </row>
    <row r="471" spans="1:1" x14ac:dyDescent="0.55000000000000004">
      <c r="A471" s="47"/>
    </row>
    <row r="472" spans="1:1" x14ac:dyDescent="0.55000000000000004">
      <c r="A472" s="47"/>
    </row>
    <row r="473" spans="1:1" x14ac:dyDescent="0.55000000000000004">
      <c r="A473" s="47"/>
    </row>
    <row r="474" spans="1:1" x14ac:dyDescent="0.55000000000000004">
      <c r="A474" s="47"/>
    </row>
    <row r="475" spans="1:1" x14ac:dyDescent="0.55000000000000004">
      <c r="A475" s="47"/>
    </row>
    <row r="476" spans="1:1" x14ac:dyDescent="0.55000000000000004">
      <c r="A476" s="47"/>
    </row>
    <row r="477" spans="1:1" x14ac:dyDescent="0.55000000000000004">
      <c r="A477" s="47"/>
    </row>
    <row r="478" spans="1:1" x14ac:dyDescent="0.55000000000000004">
      <c r="A478" s="47"/>
    </row>
    <row r="479" spans="1:1" x14ac:dyDescent="0.55000000000000004">
      <c r="A479" s="47"/>
    </row>
    <row r="480" spans="1:1" x14ac:dyDescent="0.55000000000000004">
      <c r="A480" s="47"/>
    </row>
    <row r="481" spans="1:1" x14ac:dyDescent="0.55000000000000004">
      <c r="A481" s="47"/>
    </row>
    <row r="482" spans="1:1" x14ac:dyDescent="0.55000000000000004">
      <c r="A482" s="47"/>
    </row>
    <row r="483" spans="1:1" x14ac:dyDescent="0.55000000000000004">
      <c r="A483" s="47"/>
    </row>
    <row r="484" spans="1:1" x14ac:dyDescent="0.55000000000000004">
      <c r="A484" s="47"/>
    </row>
    <row r="485" spans="1:1" x14ac:dyDescent="0.55000000000000004">
      <c r="A485" s="47"/>
    </row>
    <row r="486" spans="1:1" x14ac:dyDescent="0.55000000000000004">
      <c r="A486" s="47"/>
    </row>
    <row r="487" spans="1:1" x14ac:dyDescent="0.55000000000000004">
      <c r="A487" s="47"/>
    </row>
    <row r="488" spans="1:1" x14ac:dyDescent="0.55000000000000004">
      <c r="A488" s="47"/>
    </row>
    <row r="489" spans="1:1" x14ac:dyDescent="0.55000000000000004">
      <c r="A489" s="47"/>
    </row>
    <row r="490" spans="1:1" x14ac:dyDescent="0.55000000000000004">
      <c r="A490" s="47"/>
    </row>
    <row r="491" spans="1:1" x14ac:dyDescent="0.55000000000000004">
      <c r="A491" s="47"/>
    </row>
    <row r="492" spans="1:1" x14ac:dyDescent="0.55000000000000004">
      <c r="A492" s="47"/>
    </row>
    <row r="493" spans="1:1" x14ac:dyDescent="0.55000000000000004">
      <c r="A493" s="47"/>
    </row>
    <row r="494" spans="1:1" x14ac:dyDescent="0.55000000000000004">
      <c r="A494" s="47"/>
    </row>
    <row r="495" spans="1:1" x14ac:dyDescent="0.55000000000000004">
      <c r="A495" s="47"/>
    </row>
    <row r="496" spans="1:1" x14ac:dyDescent="0.55000000000000004">
      <c r="A496" s="47"/>
    </row>
    <row r="497" spans="1:1" x14ac:dyDescent="0.55000000000000004">
      <c r="A497" s="47"/>
    </row>
    <row r="498" spans="1:1" x14ac:dyDescent="0.55000000000000004">
      <c r="A498" s="47"/>
    </row>
    <row r="499" spans="1:1" x14ac:dyDescent="0.55000000000000004">
      <c r="A499" s="47"/>
    </row>
    <row r="500" spans="1:1" x14ac:dyDescent="0.55000000000000004">
      <c r="A500" s="47"/>
    </row>
    <row r="501" spans="1:1" x14ac:dyDescent="0.55000000000000004">
      <c r="A501" s="47"/>
    </row>
    <row r="502" spans="1:1" x14ac:dyDescent="0.55000000000000004">
      <c r="A502" s="47"/>
    </row>
    <row r="503" spans="1:1" x14ac:dyDescent="0.55000000000000004">
      <c r="A503" s="47"/>
    </row>
    <row r="504" spans="1:1" x14ac:dyDescent="0.55000000000000004">
      <c r="A504" s="47"/>
    </row>
    <row r="505" spans="1:1" x14ac:dyDescent="0.55000000000000004">
      <c r="A505" s="47"/>
    </row>
    <row r="506" spans="1:1" x14ac:dyDescent="0.55000000000000004">
      <c r="A506" s="47"/>
    </row>
    <row r="507" spans="1:1" x14ac:dyDescent="0.55000000000000004">
      <c r="A507" s="47"/>
    </row>
    <row r="508" spans="1:1" x14ac:dyDescent="0.55000000000000004">
      <c r="A508" s="47"/>
    </row>
    <row r="509" spans="1:1" x14ac:dyDescent="0.55000000000000004">
      <c r="A509" s="47"/>
    </row>
    <row r="510" spans="1:1" x14ac:dyDescent="0.55000000000000004">
      <c r="A510" s="47"/>
    </row>
    <row r="511" spans="1:1" x14ac:dyDescent="0.55000000000000004">
      <c r="A511" s="47"/>
    </row>
    <row r="512" spans="1:1" x14ac:dyDescent="0.55000000000000004">
      <c r="A512" s="47"/>
    </row>
    <row r="513" spans="1:1" x14ac:dyDescent="0.55000000000000004">
      <c r="A513" s="47"/>
    </row>
    <row r="514" spans="1:1" x14ac:dyDescent="0.55000000000000004">
      <c r="A514" s="47"/>
    </row>
    <row r="515" spans="1:1" x14ac:dyDescent="0.55000000000000004">
      <c r="A515" s="47"/>
    </row>
    <row r="516" spans="1:1" x14ac:dyDescent="0.55000000000000004">
      <c r="A516" s="47"/>
    </row>
    <row r="517" spans="1:1" x14ac:dyDescent="0.55000000000000004">
      <c r="A517" s="47"/>
    </row>
    <row r="518" spans="1:1" x14ac:dyDescent="0.55000000000000004">
      <c r="A518" s="47"/>
    </row>
    <row r="519" spans="1:1" x14ac:dyDescent="0.55000000000000004">
      <c r="A519" s="47"/>
    </row>
    <row r="520" spans="1:1" x14ac:dyDescent="0.55000000000000004">
      <c r="A520" s="47"/>
    </row>
    <row r="521" spans="1:1" x14ac:dyDescent="0.55000000000000004">
      <c r="A521" s="47"/>
    </row>
    <row r="522" spans="1:1" x14ac:dyDescent="0.55000000000000004">
      <c r="A522" s="47"/>
    </row>
    <row r="523" spans="1:1" x14ac:dyDescent="0.55000000000000004">
      <c r="A523" s="47"/>
    </row>
    <row r="524" spans="1:1" x14ac:dyDescent="0.55000000000000004">
      <c r="A524" s="47"/>
    </row>
    <row r="525" spans="1:1" x14ac:dyDescent="0.55000000000000004">
      <c r="A525" s="47"/>
    </row>
    <row r="526" spans="1:1" x14ac:dyDescent="0.55000000000000004">
      <c r="A526" s="47"/>
    </row>
    <row r="527" spans="1:1" x14ac:dyDescent="0.55000000000000004">
      <c r="A527" s="47"/>
    </row>
    <row r="528" spans="1:1" x14ac:dyDescent="0.55000000000000004">
      <c r="A528" s="47"/>
    </row>
    <row r="529" spans="1:1" x14ac:dyDescent="0.55000000000000004">
      <c r="A529" s="47"/>
    </row>
    <row r="530" spans="1:1" x14ac:dyDescent="0.55000000000000004">
      <c r="A530" s="47"/>
    </row>
    <row r="531" spans="1:1" x14ac:dyDescent="0.55000000000000004">
      <c r="A531" s="47"/>
    </row>
    <row r="532" spans="1:1" x14ac:dyDescent="0.55000000000000004">
      <c r="A532" s="47"/>
    </row>
    <row r="533" spans="1:1" x14ac:dyDescent="0.55000000000000004">
      <c r="A533" s="47"/>
    </row>
    <row r="534" spans="1:1" x14ac:dyDescent="0.55000000000000004">
      <c r="A534" s="47"/>
    </row>
    <row r="535" spans="1:1" x14ac:dyDescent="0.55000000000000004">
      <c r="A535" s="47"/>
    </row>
    <row r="536" spans="1:1" x14ac:dyDescent="0.55000000000000004">
      <c r="A536" s="47"/>
    </row>
    <row r="537" spans="1:1" x14ac:dyDescent="0.55000000000000004">
      <c r="A537" s="47"/>
    </row>
    <row r="538" spans="1:1" x14ac:dyDescent="0.55000000000000004">
      <c r="A538" s="47"/>
    </row>
    <row r="539" spans="1:1" x14ac:dyDescent="0.55000000000000004">
      <c r="A539" s="47"/>
    </row>
    <row r="540" spans="1:1" x14ac:dyDescent="0.55000000000000004">
      <c r="A540" s="47"/>
    </row>
    <row r="541" spans="1:1" x14ac:dyDescent="0.55000000000000004">
      <c r="A541" s="47"/>
    </row>
    <row r="542" spans="1:1" x14ac:dyDescent="0.55000000000000004">
      <c r="A542" s="47"/>
    </row>
    <row r="543" spans="1:1" x14ac:dyDescent="0.55000000000000004">
      <c r="A543" s="47"/>
    </row>
    <row r="544" spans="1:1" x14ac:dyDescent="0.55000000000000004">
      <c r="A544" s="47"/>
    </row>
    <row r="545" spans="1:1" x14ac:dyDescent="0.55000000000000004">
      <c r="A545" s="47"/>
    </row>
    <row r="546" spans="1:1" x14ac:dyDescent="0.55000000000000004">
      <c r="A546" s="47"/>
    </row>
    <row r="547" spans="1:1" x14ac:dyDescent="0.55000000000000004">
      <c r="A547" s="47"/>
    </row>
    <row r="548" spans="1:1" x14ac:dyDescent="0.55000000000000004">
      <c r="A548" s="47"/>
    </row>
    <row r="549" spans="1:1" x14ac:dyDescent="0.55000000000000004">
      <c r="A549" s="47"/>
    </row>
    <row r="550" spans="1:1" x14ac:dyDescent="0.55000000000000004">
      <c r="A550" s="47"/>
    </row>
    <row r="551" spans="1:1" x14ac:dyDescent="0.55000000000000004">
      <c r="A551" s="47"/>
    </row>
    <row r="552" spans="1:1" x14ac:dyDescent="0.55000000000000004">
      <c r="A552" s="47"/>
    </row>
    <row r="553" spans="1:1" x14ac:dyDescent="0.55000000000000004">
      <c r="A553" s="47"/>
    </row>
    <row r="554" spans="1:1" x14ac:dyDescent="0.55000000000000004">
      <c r="A554" s="47"/>
    </row>
    <row r="555" spans="1:1" x14ac:dyDescent="0.55000000000000004">
      <c r="A555" s="47"/>
    </row>
    <row r="556" spans="1:1" x14ac:dyDescent="0.55000000000000004">
      <c r="A556" s="47"/>
    </row>
    <row r="557" spans="1:1" x14ac:dyDescent="0.55000000000000004">
      <c r="A557" s="47"/>
    </row>
    <row r="558" spans="1:1" x14ac:dyDescent="0.55000000000000004">
      <c r="A558" s="47"/>
    </row>
    <row r="559" spans="1:1" x14ac:dyDescent="0.55000000000000004">
      <c r="A559" s="47"/>
    </row>
    <row r="560" spans="1:1" x14ac:dyDescent="0.55000000000000004">
      <c r="A560" s="47"/>
    </row>
    <row r="561" spans="1:1" x14ac:dyDescent="0.55000000000000004">
      <c r="A561" s="47"/>
    </row>
    <row r="562" spans="1:1" x14ac:dyDescent="0.55000000000000004">
      <c r="A562" s="47"/>
    </row>
    <row r="563" spans="1:1" x14ac:dyDescent="0.55000000000000004">
      <c r="A563" s="47"/>
    </row>
    <row r="564" spans="1:1" x14ac:dyDescent="0.55000000000000004">
      <c r="A564" s="47"/>
    </row>
    <row r="565" spans="1:1" x14ac:dyDescent="0.55000000000000004">
      <c r="A565" s="47"/>
    </row>
    <row r="566" spans="1:1" x14ac:dyDescent="0.55000000000000004">
      <c r="A566" s="47"/>
    </row>
    <row r="567" spans="1:1" x14ac:dyDescent="0.55000000000000004">
      <c r="A567" s="47"/>
    </row>
    <row r="568" spans="1:1" x14ac:dyDescent="0.55000000000000004">
      <c r="A568" s="47"/>
    </row>
    <row r="569" spans="1:1" x14ac:dyDescent="0.55000000000000004">
      <c r="A569" s="47"/>
    </row>
    <row r="570" spans="1:1" x14ac:dyDescent="0.55000000000000004">
      <c r="A570" s="47"/>
    </row>
    <row r="571" spans="1:1" x14ac:dyDescent="0.55000000000000004">
      <c r="A571" s="47"/>
    </row>
    <row r="572" spans="1:1" x14ac:dyDescent="0.55000000000000004">
      <c r="A572" s="47"/>
    </row>
    <row r="573" spans="1:1" x14ac:dyDescent="0.55000000000000004">
      <c r="A573" s="47"/>
    </row>
    <row r="574" spans="1:1" x14ac:dyDescent="0.55000000000000004">
      <c r="A574" s="47"/>
    </row>
    <row r="575" spans="1:1" x14ac:dyDescent="0.55000000000000004">
      <c r="A575" s="47"/>
    </row>
    <row r="576" spans="1:1" x14ac:dyDescent="0.55000000000000004">
      <c r="A576" s="47"/>
    </row>
    <row r="577" spans="1:1" x14ac:dyDescent="0.55000000000000004">
      <c r="A577" s="47"/>
    </row>
    <row r="578" spans="1:1" x14ac:dyDescent="0.55000000000000004">
      <c r="A578" s="47"/>
    </row>
    <row r="579" spans="1:1" x14ac:dyDescent="0.55000000000000004">
      <c r="A579" s="47"/>
    </row>
    <row r="580" spans="1:1" x14ac:dyDescent="0.55000000000000004">
      <c r="A580" s="47"/>
    </row>
    <row r="581" spans="1:1" x14ac:dyDescent="0.55000000000000004">
      <c r="A581" s="47"/>
    </row>
    <row r="582" spans="1:1" x14ac:dyDescent="0.55000000000000004">
      <c r="A582" s="47"/>
    </row>
    <row r="583" spans="1:1" x14ac:dyDescent="0.55000000000000004">
      <c r="A583" s="47"/>
    </row>
    <row r="584" spans="1:1" x14ac:dyDescent="0.55000000000000004">
      <c r="A584" s="47"/>
    </row>
    <row r="585" spans="1:1" x14ac:dyDescent="0.55000000000000004">
      <c r="A585" s="47"/>
    </row>
    <row r="586" spans="1:1" x14ac:dyDescent="0.55000000000000004">
      <c r="A586" s="47"/>
    </row>
    <row r="587" spans="1:1" x14ac:dyDescent="0.55000000000000004">
      <c r="A587" s="47"/>
    </row>
    <row r="588" spans="1:1" x14ac:dyDescent="0.55000000000000004">
      <c r="A588" s="47"/>
    </row>
    <row r="589" spans="1:1" x14ac:dyDescent="0.55000000000000004">
      <c r="A589" s="47"/>
    </row>
    <row r="590" spans="1:1" x14ac:dyDescent="0.55000000000000004">
      <c r="A590" s="47"/>
    </row>
    <row r="591" spans="1:1" x14ac:dyDescent="0.55000000000000004">
      <c r="A591" s="47"/>
    </row>
    <row r="592" spans="1:1" x14ac:dyDescent="0.55000000000000004">
      <c r="A592" s="47"/>
    </row>
    <row r="593" spans="1:1" x14ac:dyDescent="0.55000000000000004">
      <c r="A593" s="47"/>
    </row>
    <row r="594" spans="1:1" x14ac:dyDescent="0.55000000000000004">
      <c r="A594" s="47"/>
    </row>
    <row r="595" spans="1:1" x14ac:dyDescent="0.55000000000000004">
      <c r="A595" s="47"/>
    </row>
    <row r="596" spans="1:1" x14ac:dyDescent="0.55000000000000004">
      <c r="A596" s="47"/>
    </row>
    <row r="597" spans="1:1" x14ac:dyDescent="0.55000000000000004">
      <c r="A597" s="47"/>
    </row>
    <row r="598" spans="1:1" x14ac:dyDescent="0.55000000000000004">
      <c r="A598" s="47"/>
    </row>
    <row r="599" spans="1:1" x14ac:dyDescent="0.55000000000000004">
      <c r="A599" s="47"/>
    </row>
    <row r="600" spans="1:1" x14ac:dyDescent="0.55000000000000004">
      <c r="A600" s="47"/>
    </row>
    <row r="601" spans="1:1" x14ac:dyDescent="0.55000000000000004">
      <c r="A601" s="47"/>
    </row>
    <row r="602" spans="1:1" x14ac:dyDescent="0.55000000000000004">
      <c r="A602" s="47"/>
    </row>
    <row r="603" spans="1:1" x14ac:dyDescent="0.55000000000000004">
      <c r="A603" s="47"/>
    </row>
    <row r="604" spans="1:1" x14ac:dyDescent="0.55000000000000004">
      <c r="A604" s="47"/>
    </row>
    <row r="605" spans="1:1" x14ac:dyDescent="0.55000000000000004">
      <c r="A605" s="47"/>
    </row>
    <row r="606" spans="1:1" x14ac:dyDescent="0.55000000000000004">
      <c r="A606" s="47"/>
    </row>
    <row r="607" spans="1:1" x14ac:dyDescent="0.55000000000000004">
      <c r="A607" s="47"/>
    </row>
    <row r="608" spans="1:1" x14ac:dyDescent="0.55000000000000004">
      <c r="A608" s="47"/>
    </row>
    <row r="609" spans="1:1" x14ac:dyDescent="0.55000000000000004">
      <c r="A609" s="47"/>
    </row>
    <row r="610" spans="1:1" x14ac:dyDescent="0.55000000000000004">
      <c r="A610" s="47"/>
    </row>
    <row r="611" spans="1:1" x14ac:dyDescent="0.55000000000000004">
      <c r="A611" s="47"/>
    </row>
    <row r="612" spans="1:1" x14ac:dyDescent="0.55000000000000004">
      <c r="A612" s="47"/>
    </row>
    <row r="613" spans="1:1" x14ac:dyDescent="0.55000000000000004">
      <c r="A613" s="47"/>
    </row>
    <row r="614" spans="1:1" x14ac:dyDescent="0.55000000000000004">
      <c r="A614" s="47"/>
    </row>
    <row r="615" spans="1:1" x14ac:dyDescent="0.55000000000000004">
      <c r="A615" s="47"/>
    </row>
    <row r="616" spans="1:1" x14ac:dyDescent="0.55000000000000004">
      <c r="A616" s="47"/>
    </row>
    <row r="617" spans="1:1" x14ac:dyDescent="0.55000000000000004">
      <c r="A617" s="47"/>
    </row>
    <row r="618" spans="1:1" x14ac:dyDescent="0.55000000000000004">
      <c r="A618" s="47"/>
    </row>
    <row r="619" spans="1:1" x14ac:dyDescent="0.55000000000000004">
      <c r="A619" s="47"/>
    </row>
    <row r="620" spans="1:1" x14ac:dyDescent="0.55000000000000004">
      <c r="A620" s="47"/>
    </row>
    <row r="621" spans="1:1" x14ac:dyDescent="0.55000000000000004">
      <c r="A621" s="47"/>
    </row>
    <row r="622" spans="1:1" x14ac:dyDescent="0.55000000000000004">
      <c r="A622" s="47"/>
    </row>
    <row r="623" spans="1:1" x14ac:dyDescent="0.55000000000000004">
      <c r="A623" s="47"/>
    </row>
    <row r="624" spans="1:1" x14ac:dyDescent="0.55000000000000004">
      <c r="A624" s="47"/>
    </row>
    <row r="625" spans="1:1" x14ac:dyDescent="0.55000000000000004">
      <c r="A625" s="47"/>
    </row>
    <row r="626" spans="1:1" x14ac:dyDescent="0.55000000000000004">
      <c r="A626" s="47"/>
    </row>
    <row r="627" spans="1:1" x14ac:dyDescent="0.55000000000000004">
      <c r="A627" s="47"/>
    </row>
    <row r="628" spans="1:1" x14ac:dyDescent="0.55000000000000004">
      <c r="A628" s="47"/>
    </row>
    <row r="629" spans="1:1" x14ac:dyDescent="0.55000000000000004">
      <c r="A629" s="47"/>
    </row>
    <row r="630" spans="1:1" x14ac:dyDescent="0.55000000000000004">
      <c r="A630" s="47"/>
    </row>
    <row r="631" spans="1:1" x14ac:dyDescent="0.55000000000000004">
      <c r="A631" s="47"/>
    </row>
    <row r="632" spans="1:1" x14ac:dyDescent="0.55000000000000004">
      <c r="A632" s="47"/>
    </row>
    <row r="633" spans="1:1" x14ac:dyDescent="0.55000000000000004">
      <c r="A633" s="47"/>
    </row>
    <row r="634" spans="1:1" x14ac:dyDescent="0.55000000000000004">
      <c r="A634" s="47"/>
    </row>
    <row r="635" spans="1:1" x14ac:dyDescent="0.55000000000000004">
      <c r="A635" s="47"/>
    </row>
    <row r="636" spans="1:1" x14ac:dyDescent="0.55000000000000004">
      <c r="A636" s="47"/>
    </row>
    <row r="637" spans="1:1" x14ac:dyDescent="0.55000000000000004">
      <c r="A637" s="47"/>
    </row>
    <row r="638" spans="1:1" x14ac:dyDescent="0.55000000000000004">
      <c r="A638" s="47"/>
    </row>
    <row r="639" spans="1:1" x14ac:dyDescent="0.55000000000000004">
      <c r="A639" s="47"/>
    </row>
    <row r="640" spans="1:1" x14ac:dyDescent="0.55000000000000004">
      <c r="A640" s="47"/>
    </row>
    <row r="641" spans="1:1" x14ac:dyDescent="0.55000000000000004">
      <c r="A641" s="47"/>
    </row>
    <row r="642" spans="1:1" x14ac:dyDescent="0.55000000000000004">
      <c r="A642" s="47"/>
    </row>
    <row r="643" spans="1:1" x14ac:dyDescent="0.55000000000000004">
      <c r="A643" s="47"/>
    </row>
    <row r="644" spans="1:1" x14ac:dyDescent="0.55000000000000004">
      <c r="A644" s="47"/>
    </row>
    <row r="645" spans="1:1" x14ac:dyDescent="0.55000000000000004">
      <c r="A645" s="47"/>
    </row>
    <row r="646" spans="1:1" x14ac:dyDescent="0.55000000000000004">
      <c r="A646" s="47"/>
    </row>
    <row r="647" spans="1:1" x14ac:dyDescent="0.55000000000000004">
      <c r="A647" s="47"/>
    </row>
    <row r="648" spans="1:1" x14ac:dyDescent="0.55000000000000004">
      <c r="A648" s="47"/>
    </row>
    <row r="649" spans="1:1" x14ac:dyDescent="0.55000000000000004">
      <c r="A649" s="47"/>
    </row>
    <row r="650" spans="1:1" x14ac:dyDescent="0.55000000000000004">
      <c r="A650" s="47"/>
    </row>
    <row r="651" spans="1:1" x14ac:dyDescent="0.55000000000000004">
      <c r="A651" s="47"/>
    </row>
    <row r="652" spans="1:1" x14ac:dyDescent="0.55000000000000004">
      <c r="A652" s="47"/>
    </row>
    <row r="653" spans="1:1" x14ac:dyDescent="0.55000000000000004">
      <c r="A653" s="47"/>
    </row>
    <row r="654" spans="1:1" x14ac:dyDescent="0.55000000000000004">
      <c r="A654" s="47"/>
    </row>
    <row r="655" spans="1:1" x14ac:dyDescent="0.55000000000000004">
      <c r="A655" s="47"/>
    </row>
    <row r="656" spans="1:1" x14ac:dyDescent="0.55000000000000004">
      <c r="A656" s="47"/>
    </row>
    <row r="657" spans="1:1" x14ac:dyDescent="0.55000000000000004">
      <c r="A657" s="47"/>
    </row>
    <row r="658" spans="1:1" x14ac:dyDescent="0.55000000000000004">
      <c r="A658" s="47"/>
    </row>
    <row r="659" spans="1:1" x14ac:dyDescent="0.55000000000000004">
      <c r="A659" s="47"/>
    </row>
    <row r="660" spans="1:1" x14ac:dyDescent="0.55000000000000004">
      <c r="A660" s="47"/>
    </row>
    <row r="661" spans="1:1" x14ac:dyDescent="0.55000000000000004">
      <c r="A661" s="47"/>
    </row>
    <row r="662" spans="1:1" x14ac:dyDescent="0.55000000000000004">
      <c r="A662" s="47"/>
    </row>
    <row r="663" spans="1:1" x14ac:dyDescent="0.55000000000000004">
      <c r="A663" s="47"/>
    </row>
    <row r="664" spans="1:1" x14ac:dyDescent="0.55000000000000004">
      <c r="A664" s="47"/>
    </row>
    <row r="665" spans="1:1" x14ac:dyDescent="0.55000000000000004">
      <c r="A665" s="47"/>
    </row>
    <row r="666" spans="1:1" x14ac:dyDescent="0.55000000000000004">
      <c r="A666" s="47"/>
    </row>
    <row r="667" spans="1:1" x14ac:dyDescent="0.55000000000000004">
      <c r="A667" s="47"/>
    </row>
    <row r="668" spans="1:1" x14ac:dyDescent="0.55000000000000004">
      <c r="A668" s="47"/>
    </row>
    <row r="669" spans="1:1" x14ac:dyDescent="0.55000000000000004">
      <c r="A669" s="47"/>
    </row>
    <row r="670" spans="1:1" x14ac:dyDescent="0.55000000000000004">
      <c r="A670" s="47"/>
    </row>
    <row r="671" spans="1:1" x14ac:dyDescent="0.55000000000000004">
      <c r="A671" s="47"/>
    </row>
    <row r="672" spans="1:1" x14ac:dyDescent="0.55000000000000004">
      <c r="A672" s="47"/>
    </row>
    <row r="673" spans="1:1" x14ac:dyDescent="0.55000000000000004">
      <c r="A673" s="47"/>
    </row>
    <row r="674" spans="1:1" x14ac:dyDescent="0.55000000000000004">
      <c r="A674" s="47"/>
    </row>
    <row r="675" spans="1:1" x14ac:dyDescent="0.55000000000000004">
      <c r="A675" s="47"/>
    </row>
    <row r="676" spans="1:1" x14ac:dyDescent="0.55000000000000004">
      <c r="A676" s="47"/>
    </row>
    <row r="677" spans="1:1" x14ac:dyDescent="0.55000000000000004">
      <c r="A677" s="47"/>
    </row>
    <row r="678" spans="1:1" x14ac:dyDescent="0.55000000000000004">
      <c r="A678" s="47"/>
    </row>
    <row r="679" spans="1:1" x14ac:dyDescent="0.55000000000000004">
      <c r="A679" s="47"/>
    </row>
    <row r="680" spans="1:1" x14ac:dyDescent="0.55000000000000004">
      <c r="A680" s="47"/>
    </row>
    <row r="681" spans="1:1" x14ac:dyDescent="0.55000000000000004">
      <c r="A681" s="47"/>
    </row>
    <row r="682" spans="1:1" x14ac:dyDescent="0.55000000000000004">
      <c r="A682" s="47"/>
    </row>
    <row r="683" spans="1:1" x14ac:dyDescent="0.55000000000000004">
      <c r="A683" s="47"/>
    </row>
    <row r="684" spans="1:1" x14ac:dyDescent="0.55000000000000004">
      <c r="A684" s="47"/>
    </row>
    <row r="685" spans="1:1" x14ac:dyDescent="0.55000000000000004">
      <c r="A685" s="47"/>
    </row>
    <row r="686" spans="1:1" x14ac:dyDescent="0.55000000000000004">
      <c r="A686" s="47"/>
    </row>
    <row r="687" spans="1:1" x14ac:dyDescent="0.55000000000000004">
      <c r="A687" s="47"/>
    </row>
    <row r="688" spans="1:1" x14ac:dyDescent="0.55000000000000004">
      <c r="A688" s="47"/>
    </row>
    <row r="689" spans="1:1" x14ac:dyDescent="0.55000000000000004">
      <c r="A689" s="47"/>
    </row>
    <row r="690" spans="1:1" x14ac:dyDescent="0.55000000000000004">
      <c r="A690" s="47"/>
    </row>
    <row r="691" spans="1:1" x14ac:dyDescent="0.55000000000000004">
      <c r="A691" s="47"/>
    </row>
    <row r="692" spans="1:1" x14ac:dyDescent="0.55000000000000004">
      <c r="A692" s="47"/>
    </row>
    <row r="693" spans="1:1" x14ac:dyDescent="0.55000000000000004">
      <c r="A693" s="47"/>
    </row>
    <row r="694" spans="1:1" x14ac:dyDescent="0.55000000000000004">
      <c r="A694" s="47"/>
    </row>
    <row r="695" spans="1:1" x14ac:dyDescent="0.55000000000000004">
      <c r="A695" s="47"/>
    </row>
    <row r="696" spans="1:1" x14ac:dyDescent="0.55000000000000004">
      <c r="A696" s="47"/>
    </row>
    <row r="697" spans="1:1" x14ac:dyDescent="0.55000000000000004">
      <c r="A697" s="47"/>
    </row>
    <row r="698" spans="1:1" x14ac:dyDescent="0.55000000000000004">
      <c r="A698" s="47"/>
    </row>
    <row r="699" spans="1:1" x14ac:dyDescent="0.55000000000000004">
      <c r="A699" s="47"/>
    </row>
    <row r="700" spans="1:1" x14ac:dyDescent="0.55000000000000004">
      <c r="A700" s="47"/>
    </row>
    <row r="701" spans="1:1" x14ac:dyDescent="0.55000000000000004">
      <c r="A701" s="47"/>
    </row>
    <row r="702" spans="1:1" x14ac:dyDescent="0.55000000000000004">
      <c r="A702" s="47"/>
    </row>
    <row r="703" spans="1:1" x14ac:dyDescent="0.55000000000000004">
      <c r="A703" s="47"/>
    </row>
    <row r="704" spans="1:1" x14ac:dyDescent="0.55000000000000004">
      <c r="A704" s="47"/>
    </row>
    <row r="705" spans="1:1" x14ac:dyDescent="0.55000000000000004">
      <c r="A705" s="47"/>
    </row>
    <row r="706" spans="1:1" x14ac:dyDescent="0.55000000000000004">
      <c r="A706" s="47"/>
    </row>
    <row r="707" spans="1:1" x14ac:dyDescent="0.55000000000000004">
      <c r="A707" s="47"/>
    </row>
    <row r="708" spans="1:1" x14ac:dyDescent="0.55000000000000004">
      <c r="A708" s="47"/>
    </row>
    <row r="709" spans="1:1" x14ac:dyDescent="0.55000000000000004">
      <c r="A709" s="47"/>
    </row>
    <row r="710" spans="1:1" x14ac:dyDescent="0.55000000000000004">
      <c r="A710" s="47"/>
    </row>
    <row r="711" spans="1:1" x14ac:dyDescent="0.55000000000000004">
      <c r="A711" s="47"/>
    </row>
    <row r="712" spans="1:1" x14ac:dyDescent="0.55000000000000004">
      <c r="A712" s="47"/>
    </row>
    <row r="713" spans="1:1" x14ac:dyDescent="0.55000000000000004">
      <c r="A713" s="47"/>
    </row>
    <row r="714" spans="1:1" x14ac:dyDescent="0.55000000000000004">
      <c r="A714" s="47"/>
    </row>
    <row r="715" spans="1:1" x14ac:dyDescent="0.55000000000000004">
      <c r="A715" s="47"/>
    </row>
    <row r="716" spans="1:1" x14ac:dyDescent="0.55000000000000004">
      <c r="A716" s="47"/>
    </row>
    <row r="717" spans="1:1" x14ac:dyDescent="0.55000000000000004">
      <c r="A717" s="47"/>
    </row>
    <row r="718" spans="1:1" x14ac:dyDescent="0.55000000000000004">
      <c r="A718" s="47"/>
    </row>
    <row r="719" spans="1:1" x14ac:dyDescent="0.55000000000000004">
      <c r="A719" s="47"/>
    </row>
    <row r="720" spans="1:1" x14ac:dyDescent="0.55000000000000004">
      <c r="A720" s="47"/>
    </row>
    <row r="721" spans="1:1" x14ac:dyDescent="0.55000000000000004">
      <c r="A721" s="47"/>
    </row>
    <row r="722" spans="1:1" x14ac:dyDescent="0.55000000000000004">
      <c r="A722" s="47"/>
    </row>
    <row r="723" spans="1:1" x14ac:dyDescent="0.55000000000000004">
      <c r="A723" s="47"/>
    </row>
    <row r="724" spans="1:1" x14ac:dyDescent="0.55000000000000004">
      <c r="A724" s="47"/>
    </row>
    <row r="725" spans="1:1" x14ac:dyDescent="0.55000000000000004">
      <c r="A725" s="47"/>
    </row>
    <row r="726" spans="1:1" x14ac:dyDescent="0.55000000000000004">
      <c r="A726" s="47"/>
    </row>
    <row r="727" spans="1:1" x14ac:dyDescent="0.55000000000000004">
      <c r="A727" s="47"/>
    </row>
    <row r="728" spans="1:1" x14ac:dyDescent="0.55000000000000004">
      <c r="A728" s="47"/>
    </row>
    <row r="729" spans="1:1" x14ac:dyDescent="0.55000000000000004">
      <c r="A729" s="47"/>
    </row>
    <row r="730" spans="1:1" x14ac:dyDescent="0.55000000000000004">
      <c r="A730" s="47"/>
    </row>
    <row r="731" spans="1:1" x14ac:dyDescent="0.55000000000000004">
      <c r="A731" s="47"/>
    </row>
    <row r="732" spans="1:1" x14ac:dyDescent="0.55000000000000004">
      <c r="A732" s="47"/>
    </row>
    <row r="733" spans="1:1" x14ac:dyDescent="0.55000000000000004">
      <c r="A733" s="47"/>
    </row>
    <row r="734" spans="1:1" x14ac:dyDescent="0.55000000000000004">
      <c r="A734" s="47"/>
    </row>
    <row r="735" spans="1:1" x14ac:dyDescent="0.55000000000000004">
      <c r="A735" s="47"/>
    </row>
    <row r="736" spans="1:1" x14ac:dyDescent="0.55000000000000004">
      <c r="A736" s="47"/>
    </row>
    <row r="737" spans="1:1" x14ac:dyDescent="0.55000000000000004">
      <c r="A737" s="47"/>
    </row>
    <row r="738" spans="1:1" x14ac:dyDescent="0.55000000000000004">
      <c r="A738" s="47"/>
    </row>
    <row r="739" spans="1:1" x14ac:dyDescent="0.55000000000000004">
      <c r="A739" s="47"/>
    </row>
    <row r="740" spans="1:1" x14ac:dyDescent="0.55000000000000004">
      <c r="A740" s="47"/>
    </row>
    <row r="741" spans="1:1" x14ac:dyDescent="0.55000000000000004">
      <c r="A741" s="47"/>
    </row>
    <row r="742" spans="1:1" x14ac:dyDescent="0.55000000000000004">
      <c r="A742" s="47"/>
    </row>
    <row r="743" spans="1:1" x14ac:dyDescent="0.55000000000000004">
      <c r="A743" s="47"/>
    </row>
    <row r="744" spans="1:1" x14ac:dyDescent="0.55000000000000004">
      <c r="A744" s="47"/>
    </row>
    <row r="745" spans="1:1" x14ac:dyDescent="0.55000000000000004">
      <c r="A745" s="47"/>
    </row>
    <row r="746" spans="1:1" x14ac:dyDescent="0.55000000000000004">
      <c r="A746" s="47"/>
    </row>
    <row r="747" spans="1:1" x14ac:dyDescent="0.55000000000000004">
      <c r="A747" s="47"/>
    </row>
    <row r="748" spans="1:1" x14ac:dyDescent="0.55000000000000004">
      <c r="A748" s="47"/>
    </row>
    <row r="749" spans="1:1" x14ac:dyDescent="0.55000000000000004">
      <c r="A749" s="47"/>
    </row>
    <row r="750" spans="1:1" x14ac:dyDescent="0.55000000000000004">
      <c r="A750" s="47"/>
    </row>
    <row r="751" spans="1:1" x14ac:dyDescent="0.55000000000000004">
      <c r="A751" s="47"/>
    </row>
    <row r="752" spans="1:1" x14ac:dyDescent="0.55000000000000004">
      <c r="A752" s="47"/>
    </row>
    <row r="753" spans="1:1" x14ac:dyDescent="0.55000000000000004">
      <c r="A753" s="47"/>
    </row>
    <row r="754" spans="1:1" x14ac:dyDescent="0.55000000000000004">
      <c r="A754" s="47"/>
    </row>
    <row r="755" spans="1:1" x14ac:dyDescent="0.55000000000000004">
      <c r="A755" s="47"/>
    </row>
    <row r="756" spans="1:1" x14ac:dyDescent="0.55000000000000004">
      <c r="A756" s="47"/>
    </row>
    <row r="757" spans="1:1" x14ac:dyDescent="0.55000000000000004">
      <c r="A757" s="47"/>
    </row>
    <row r="758" spans="1:1" x14ac:dyDescent="0.55000000000000004">
      <c r="A758" s="47"/>
    </row>
    <row r="759" spans="1:1" x14ac:dyDescent="0.55000000000000004">
      <c r="A759" s="47"/>
    </row>
    <row r="760" spans="1:1" x14ac:dyDescent="0.55000000000000004">
      <c r="A760" s="47"/>
    </row>
    <row r="761" spans="1:1" x14ac:dyDescent="0.55000000000000004">
      <c r="A761" s="47"/>
    </row>
    <row r="762" spans="1:1" x14ac:dyDescent="0.55000000000000004">
      <c r="A762" s="47"/>
    </row>
    <row r="763" spans="1:1" x14ac:dyDescent="0.55000000000000004">
      <c r="A763" s="47"/>
    </row>
    <row r="764" spans="1:1" x14ac:dyDescent="0.55000000000000004">
      <c r="A764" s="47"/>
    </row>
    <row r="765" spans="1:1" x14ac:dyDescent="0.55000000000000004">
      <c r="A765" s="47"/>
    </row>
    <row r="766" spans="1:1" x14ac:dyDescent="0.55000000000000004">
      <c r="A766" s="47"/>
    </row>
    <row r="767" spans="1:1" x14ac:dyDescent="0.55000000000000004">
      <c r="A767" s="47"/>
    </row>
    <row r="768" spans="1:1" x14ac:dyDescent="0.55000000000000004">
      <c r="A768" s="47"/>
    </row>
    <row r="769" spans="1:1" x14ac:dyDescent="0.55000000000000004">
      <c r="A769" s="47"/>
    </row>
    <row r="770" spans="1:1" x14ac:dyDescent="0.55000000000000004">
      <c r="A770" s="47"/>
    </row>
    <row r="771" spans="1:1" x14ac:dyDescent="0.55000000000000004">
      <c r="A771" s="47"/>
    </row>
    <row r="772" spans="1:1" x14ac:dyDescent="0.55000000000000004">
      <c r="A772" s="47"/>
    </row>
    <row r="773" spans="1:1" x14ac:dyDescent="0.55000000000000004">
      <c r="A773" s="47"/>
    </row>
    <row r="774" spans="1:1" x14ac:dyDescent="0.55000000000000004">
      <c r="A774" s="47"/>
    </row>
    <row r="775" spans="1:1" x14ac:dyDescent="0.55000000000000004">
      <c r="A775" s="47"/>
    </row>
    <row r="776" spans="1:1" x14ac:dyDescent="0.55000000000000004">
      <c r="A776" s="47"/>
    </row>
    <row r="777" spans="1:1" x14ac:dyDescent="0.55000000000000004">
      <c r="A777" s="47"/>
    </row>
    <row r="778" spans="1:1" x14ac:dyDescent="0.55000000000000004">
      <c r="A778" s="47"/>
    </row>
    <row r="779" spans="1:1" x14ac:dyDescent="0.55000000000000004">
      <c r="A779" s="47"/>
    </row>
    <row r="780" spans="1:1" x14ac:dyDescent="0.55000000000000004">
      <c r="A780" s="47"/>
    </row>
    <row r="781" spans="1:1" x14ac:dyDescent="0.55000000000000004">
      <c r="A781" s="47"/>
    </row>
    <row r="782" spans="1:1" x14ac:dyDescent="0.55000000000000004">
      <c r="A782" s="47"/>
    </row>
    <row r="783" spans="1:1" x14ac:dyDescent="0.55000000000000004">
      <c r="A783" s="47"/>
    </row>
    <row r="784" spans="1:1" x14ac:dyDescent="0.55000000000000004">
      <c r="A784" s="47"/>
    </row>
    <row r="785" spans="1:1" x14ac:dyDescent="0.55000000000000004">
      <c r="A785" s="47"/>
    </row>
    <row r="786" spans="1:1" x14ac:dyDescent="0.55000000000000004">
      <c r="A786" s="47"/>
    </row>
    <row r="787" spans="1:1" x14ac:dyDescent="0.55000000000000004">
      <c r="A787" s="47"/>
    </row>
    <row r="788" spans="1:1" x14ac:dyDescent="0.55000000000000004">
      <c r="A788" s="47"/>
    </row>
    <row r="789" spans="1:1" x14ac:dyDescent="0.55000000000000004">
      <c r="A789" s="47"/>
    </row>
    <row r="790" spans="1:1" x14ac:dyDescent="0.55000000000000004">
      <c r="A790" s="47"/>
    </row>
    <row r="791" spans="1:1" x14ac:dyDescent="0.55000000000000004">
      <c r="A791" s="47"/>
    </row>
    <row r="792" spans="1:1" x14ac:dyDescent="0.55000000000000004">
      <c r="A792" s="47"/>
    </row>
    <row r="793" spans="1:1" x14ac:dyDescent="0.55000000000000004">
      <c r="A793" s="47"/>
    </row>
    <row r="794" spans="1:1" x14ac:dyDescent="0.55000000000000004">
      <c r="A794" s="47"/>
    </row>
    <row r="795" spans="1:1" x14ac:dyDescent="0.55000000000000004">
      <c r="A795" s="47"/>
    </row>
    <row r="796" spans="1:1" x14ac:dyDescent="0.55000000000000004">
      <c r="A796" s="47"/>
    </row>
    <row r="797" spans="1:1" x14ac:dyDescent="0.55000000000000004">
      <c r="A797" s="47"/>
    </row>
    <row r="798" spans="1:1" x14ac:dyDescent="0.55000000000000004">
      <c r="A798" s="47"/>
    </row>
    <row r="799" spans="1:1" x14ac:dyDescent="0.55000000000000004">
      <c r="A799" s="47"/>
    </row>
    <row r="800" spans="1:1" x14ac:dyDescent="0.55000000000000004">
      <c r="A800" s="47"/>
    </row>
    <row r="801" spans="1:1" x14ac:dyDescent="0.55000000000000004">
      <c r="A801" s="47"/>
    </row>
    <row r="802" spans="1:1" x14ac:dyDescent="0.55000000000000004">
      <c r="A802" s="47"/>
    </row>
    <row r="803" spans="1:1" x14ac:dyDescent="0.55000000000000004">
      <c r="A803" s="47"/>
    </row>
    <row r="804" spans="1:1" x14ac:dyDescent="0.55000000000000004">
      <c r="A804" s="47"/>
    </row>
    <row r="805" spans="1:1" x14ac:dyDescent="0.55000000000000004">
      <c r="A805" s="47"/>
    </row>
    <row r="806" spans="1:1" x14ac:dyDescent="0.55000000000000004">
      <c r="A806" s="47"/>
    </row>
    <row r="807" spans="1:1" x14ac:dyDescent="0.55000000000000004">
      <c r="A807" s="47"/>
    </row>
    <row r="808" spans="1:1" x14ac:dyDescent="0.55000000000000004">
      <c r="A808" s="47"/>
    </row>
    <row r="809" spans="1:1" x14ac:dyDescent="0.55000000000000004">
      <c r="A809" s="47"/>
    </row>
    <row r="810" spans="1:1" x14ac:dyDescent="0.55000000000000004">
      <c r="A810" s="47"/>
    </row>
    <row r="811" spans="1:1" x14ac:dyDescent="0.55000000000000004">
      <c r="A811" s="47"/>
    </row>
    <row r="812" spans="1:1" x14ac:dyDescent="0.55000000000000004">
      <c r="A812" s="47"/>
    </row>
    <row r="813" spans="1:1" x14ac:dyDescent="0.55000000000000004">
      <c r="A813" s="47"/>
    </row>
    <row r="814" spans="1:1" x14ac:dyDescent="0.55000000000000004">
      <c r="A814" s="47"/>
    </row>
    <row r="815" spans="1:1" x14ac:dyDescent="0.55000000000000004">
      <c r="A815" s="47"/>
    </row>
    <row r="816" spans="1:1" x14ac:dyDescent="0.55000000000000004">
      <c r="A816" s="47"/>
    </row>
    <row r="817" spans="1:1" x14ac:dyDescent="0.55000000000000004">
      <c r="A817" s="47"/>
    </row>
    <row r="818" spans="1:1" x14ac:dyDescent="0.55000000000000004">
      <c r="A818" s="47"/>
    </row>
    <row r="819" spans="1:1" x14ac:dyDescent="0.55000000000000004">
      <c r="A819" s="47"/>
    </row>
    <row r="820" spans="1:1" x14ac:dyDescent="0.55000000000000004">
      <c r="A820" s="47"/>
    </row>
    <row r="821" spans="1:1" x14ac:dyDescent="0.55000000000000004">
      <c r="A821" s="47"/>
    </row>
    <row r="822" spans="1:1" x14ac:dyDescent="0.55000000000000004">
      <c r="A822" s="47"/>
    </row>
    <row r="823" spans="1:1" x14ac:dyDescent="0.55000000000000004">
      <c r="A823" s="47"/>
    </row>
    <row r="824" spans="1:1" x14ac:dyDescent="0.55000000000000004">
      <c r="A824" s="47"/>
    </row>
    <row r="825" spans="1:1" x14ac:dyDescent="0.55000000000000004">
      <c r="A825" s="47"/>
    </row>
    <row r="826" spans="1:1" x14ac:dyDescent="0.55000000000000004">
      <c r="A826" s="47"/>
    </row>
    <row r="827" spans="1:1" x14ac:dyDescent="0.55000000000000004">
      <c r="A827" s="47"/>
    </row>
    <row r="828" spans="1:1" x14ac:dyDescent="0.55000000000000004">
      <c r="A828" s="47"/>
    </row>
    <row r="829" spans="1:1" x14ac:dyDescent="0.55000000000000004">
      <c r="A829" s="47"/>
    </row>
    <row r="830" spans="1:1" x14ac:dyDescent="0.55000000000000004">
      <c r="A830" s="47"/>
    </row>
    <row r="831" spans="1:1" x14ac:dyDescent="0.55000000000000004">
      <c r="A831" s="47"/>
    </row>
    <row r="832" spans="1:1" x14ac:dyDescent="0.55000000000000004">
      <c r="A832" s="47"/>
    </row>
    <row r="833" spans="1:1" x14ac:dyDescent="0.55000000000000004">
      <c r="A833" s="47"/>
    </row>
    <row r="834" spans="1:1" x14ac:dyDescent="0.55000000000000004">
      <c r="A834" s="47"/>
    </row>
    <row r="835" spans="1:1" x14ac:dyDescent="0.55000000000000004">
      <c r="A835" s="47"/>
    </row>
    <row r="836" spans="1:1" x14ac:dyDescent="0.55000000000000004">
      <c r="A836" s="47"/>
    </row>
    <row r="837" spans="1:1" x14ac:dyDescent="0.55000000000000004">
      <c r="A837" s="47"/>
    </row>
    <row r="838" spans="1:1" x14ac:dyDescent="0.55000000000000004">
      <c r="A838" s="47"/>
    </row>
    <row r="839" spans="1:1" x14ac:dyDescent="0.55000000000000004">
      <c r="A839" s="47"/>
    </row>
    <row r="840" spans="1:1" x14ac:dyDescent="0.55000000000000004">
      <c r="A840" s="47"/>
    </row>
    <row r="841" spans="1:1" x14ac:dyDescent="0.55000000000000004">
      <c r="A841" s="47"/>
    </row>
    <row r="842" spans="1:1" x14ac:dyDescent="0.55000000000000004">
      <c r="A842" s="47"/>
    </row>
    <row r="843" spans="1:1" x14ac:dyDescent="0.55000000000000004">
      <c r="A843" s="47"/>
    </row>
    <row r="844" spans="1:1" x14ac:dyDescent="0.55000000000000004">
      <c r="A844" s="47"/>
    </row>
    <row r="845" spans="1:1" x14ac:dyDescent="0.55000000000000004">
      <c r="A845" s="47"/>
    </row>
    <row r="846" spans="1:1" x14ac:dyDescent="0.55000000000000004">
      <c r="A846" s="47"/>
    </row>
    <row r="847" spans="1:1" x14ac:dyDescent="0.55000000000000004">
      <c r="A847" s="47"/>
    </row>
    <row r="848" spans="1:1" x14ac:dyDescent="0.55000000000000004">
      <c r="A848" s="47"/>
    </row>
    <row r="849" spans="1:1" x14ac:dyDescent="0.55000000000000004">
      <c r="A849" s="47"/>
    </row>
    <row r="850" spans="1:1" x14ac:dyDescent="0.55000000000000004">
      <c r="A850" s="47"/>
    </row>
    <row r="851" spans="1:1" x14ac:dyDescent="0.55000000000000004">
      <c r="A851" s="47"/>
    </row>
    <row r="852" spans="1:1" x14ac:dyDescent="0.55000000000000004">
      <c r="A852" s="47"/>
    </row>
    <row r="853" spans="1:1" x14ac:dyDescent="0.55000000000000004">
      <c r="A853" s="47"/>
    </row>
    <row r="854" spans="1:1" x14ac:dyDescent="0.55000000000000004">
      <c r="A854" s="47"/>
    </row>
    <row r="855" spans="1:1" x14ac:dyDescent="0.55000000000000004">
      <c r="A855" s="47"/>
    </row>
    <row r="856" spans="1:1" x14ac:dyDescent="0.55000000000000004">
      <c r="A856" s="47"/>
    </row>
    <row r="857" spans="1:1" x14ac:dyDescent="0.55000000000000004">
      <c r="A857" s="47"/>
    </row>
    <row r="858" spans="1:1" x14ac:dyDescent="0.55000000000000004">
      <c r="A858" s="47"/>
    </row>
    <row r="859" spans="1:1" x14ac:dyDescent="0.55000000000000004">
      <c r="A859" s="47"/>
    </row>
    <row r="860" spans="1:1" x14ac:dyDescent="0.55000000000000004">
      <c r="A860" s="47"/>
    </row>
    <row r="861" spans="1:1" x14ac:dyDescent="0.55000000000000004">
      <c r="A861" s="47"/>
    </row>
    <row r="862" spans="1:1" x14ac:dyDescent="0.55000000000000004">
      <c r="A862" s="47"/>
    </row>
    <row r="863" spans="1:1" x14ac:dyDescent="0.55000000000000004">
      <c r="A863" s="47"/>
    </row>
    <row r="864" spans="1:1" x14ac:dyDescent="0.55000000000000004">
      <c r="A864" s="47"/>
    </row>
    <row r="865" spans="1:1" x14ac:dyDescent="0.55000000000000004">
      <c r="A865" s="47"/>
    </row>
    <row r="866" spans="1:1" x14ac:dyDescent="0.55000000000000004">
      <c r="A866" s="47"/>
    </row>
    <row r="867" spans="1:1" x14ac:dyDescent="0.55000000000000004">
      <c r="A867" s="47"/>
    </row>
    <row r="868" spans="1:1" x14ac:dyDescent="0.55000000000000004">
      <c r="A868" s="47"/>
    </row>
    <row r="869" spans="1:1" x14ac:dyDescent="0.55000000000000004">
      <c r="A869" s="47"/>
    </row>
    <row r="870" spans="1:1" x14ac:dyDescent="0.55000000000000004">
      <c r="A870" s="47"/>
    </row>
    <row r="871" spans="1:1" x14ac:dyDescent="0.55000000000000004">
      <c r="A871" s="47"/>
    </row>
    <row r="872" spans="1:1" x14ac:dyDescent="0.55000000000000004">
      <c r="A872" s="47"/>
    </row>
    <row r="873" spans="1:1" x14ac:dyDescent="0.55000000000000004">
      <c r="A873" s="47"/>
    </row>
    <row r="874" spans="1:1" x14ac:dyDescent="0.55000000000000004">
      <c r="A874" s="47"/>
    </row>
    <row r="875" spans="1:1" x14ac:dyDescent="0.55000000000000004">
      <c r="A875" s="47"/>
    </row>
    <row r="876" spans="1:1" x14ac:dyDescent="0.55000000000000004">
      <c r="A876" s="47"/>
    </row>
    <row r="877" spans="1:1" x14ac:dyDescent="0.55000000000000004">
      <c r="A877" s="47"/>
    </row>
    <row r="878" spans="1:1" x14ac:dyDescent="0.55000000000000004">
      <c r="A878" s="47"/>
    </row>
    <row r="879" spans="1:1" x14ac:dyDescent="0.55000000000000004">
      <c r="A879" s="47"/>
    </row>
    <row r="880" spans="1:1" x14ac:dyDescent="0.55000000000000004">
      <c r="A880" s="47"/>
    </row>
    <row r="881" spans="1:1" x14ac:dyDescent="0.55000000000000004">
      <c r="A881" s="47"/>
    </row>
    <row r="882" spans="1:1" x14ac:dyDescent="0.55000000000000004">
      <c r="A882" s="47"/>
    </row>
    <row r="883" spans="1:1" x14ac:dyDescent="0.55000000000000004">
      <c r="A883" s="47"/>
    </row>
    <row r="884" spans="1:1" x14ac:dyDescent="0.55000000000000004">
      <c r="A884" s="47"/>
    </row>
    <row r="885" spans="1:1" x14ac:dyDescent="0.55000000000000004">
      <c r="A885" s="47"/>
    </row>
    <row r="886" spans="1:1" x14ac:dyDescent="0.55000000000000004">
      <c r="A886" s="47"/>
    </row>
    <row r="887" spans="1:1" x14ac:dyDescent="0.55000000000000004">
      <c r="A887" s="47"/>
    </row>
    <row r="888" spans="1:1" x14ac:dyDescent="0.55000000000000004">
      <c r="A888" s="47"/>
    </row>
    <row r="889" spans="1:1" x14ac:dyDescent="0.55000000000000004">
      <c r="A889" s="47"/>
    </row>
    <row r="890" spans="1:1" x14ac:dyDescent="0.55000000000000004">
      <c r="A890" s="47"/>
    </row>
    <row r="891" spans="1:1" x14ac:dyDescent="0.55000000000000004">
      <c r="A891" s="47"/>
    </row>
    <row r="892" spans="1:1" x14ac:dyDescent="0.55000000000000004">
      <c r="A892" s="47"/>
    </row>
    <row r="893" spans="1:1" x14ac:dyDescent="0.55000000000000004">
      <c r="A893" s="47"/>
    </row>
    <row r="894" spans="1:1" x14ac:dyDescent="0.55000000000000004">
      <c r="A894" s="47"/>
    </row>
    <row r="895" spans="1:1" x14ac:dyDescent="0.55000000000000004">
      <c r="A895" s="47"/>
    </row>
    <row r="896" spans="1:1" x14ac:dyDescent="0.55000000000000004">
      <c r="A896" s="47"/>
    </row>
    <row r="897" spans="1:1" x14ac:dyDescent="0.55000000000000004">
      <c r="A897" s="47"/>
    </row>
    <row r="898" spans="1:1" x14ac:dyDescent="0.55000000000000004">
      <c r="A898" s="47"/>
    </row>
    <row r="899" spans="1:1" x14ac:dyDescent="0.55000000000000004">
      <c r="A899" s="47"/>
    </row>
    <row r="900" spans="1:1" x14ac:dyDescent="0.55000000000000004">
      <c r="A900" s="47"/>
    </row>
    <row r="901" spans="1:1" x14ac:dyDescent="0.55000000000000004">
      <c r="A901" s="47"/>
    </row>
    <row r="902" spans="1:1" x14ac:dyDescent="0.55000000000000004">
      <c r="A902" s="47"/>
    </row>
    <row r="903" spans="1:1" x14ac:dyDescent="0.55000000000000004">
      <c r="A903" s="47"/>
    </row>
    <row r="904" spans="1:1" x14ac:dyDescent="0.55000000000000004">
      <c r="A904" s="47"/>
    </row>
    <row r="905" spans="1:1" x14ac:dyDescent="0.55000000000000004">
      <c r="A905" s="47"/>
    </row>
    <row r="906" spans="1:1" x14ac:dyDescent="0.55000000000000004">
      <c r="A906" s="47"/>
    </row>
    <row r="907" spans="1:1" x14ac:dyDescent="0.55000000000000004">
      <c r="A907" s="47"/>
    </row>
    <row r="908" spans="1:1" x14ac:dyDescent="0.55000000000000004">
      <c r="A908" s="47"/>
    </row>
    <row r="909" spans="1:1" x14ac:dyDescent="0.55000000000000004">
      <c r="A909" s="47"/>
    </row>
    <row r="910" spans="1:1" x14ac:dyDescent="0.55000000000000004">
      <c r="A910" s="47"/>
    </row>
    <row r="911" spans="1:1" x14ac:dyDescent="0.55000000000000004">
      <c r="A911" s="47"/>
    </row>
    <row r="912" spans="1:1" x14ac:dyDescent="0.55000000000000004">
      <c r="A912" s="47"/>
    </row>
    <row r="913" spans="1:1" x14ac:dyDescent="0.55000000000000004">
      <c r="A913" s="47"/>
    </row>
    <row r="914" spans="1:1" x14ac:dyDescent="0.55000000000000004">
      <c r="A914" s="47"/>
    </row>
    <row r="915" spans="1:1" x14ac:dyDescent="0.55000000000000004">
      <c r="A915" s="47"/>
    </row>
    <row r="916" spans="1:1" x14ac:dyDescent="0.55000000000000004">
      <c r="A916" s="47"/>
    </row>
    <row r="917" spans="1:1" x14ac:dyDescent="0.55000000000000004">
      <c r="A917" s="47"/>
    </row>
    <row r="918" spans="1:1" x14ac:dyDescent="0.55000000000000004">
      <c r="A918" s="47"/>
    </row>
    <row r="919" spans="1:1" x14ac:dyDescent="0.55000000000000004">
      <c r="A919" s="47"/>
    </row>
    <row r="920" spans="1:1" x14ac:dyDescent="0.55000000000000004">
      <c r="A920" s="47"/>
    </row>
    <row r="921" spans="1:1" x14ac:dyDescent="0.55000000000000004">
      <c r="A921" s="47"/>
    </row>
    <row r="922" spans="1:1" x14ac:dyDescent="0.55000000000000004">
      <c r="A922" s="47"/>
    </row>
    <row r="923" spans="1:1" x14ac:dyDescent="0.55000000000000004">
      <c r="A923" s="47"/>
    </row>
    <row r="924" spans="1:1" x14ac:dyDescent="0.55000000000000004">
      <c r="A924" s="47"/>
    </row>
    <row r="925" spans="1:1" x14ac:dyDescent="0.55000000000000004">
      <c r="A925" s="47"/>
    </row>
    <row r="926" spans="1:1" x14ac:dyDescent="0.55000000000000004">
      <c r="A926" s="47"/>
    </row>
    <row r="927" spans="1:1" x14ac:dyDescent="0.55000000000000004">
      <c r="A927" s="47"/>
    </row>
    <row r="928" spans="1:1" x14ac:dyDescent="0.55000000000000004">
      <c r="A928" s="47"/>
    </row>
    <row r="929" spans="1:1" x14ac:dyDescent="0.55000000000000004">
      <c r="A929" s="47"/>
    </row>
    <row r="930" spans="1:1" x14ac:dyDescent="0.55000000000000004">
      <c r="A930" s="47"/>
    </row>
    <row r="931" spans="1:1" x14ac:dyDescent="0.55000000000000004">
      <c r="A931" s="47"/>
    </row>
    <row r="932" spans="1:1" x14ac:dyDescent="0.55000000000000004">
      <c r="A932" s="47"/>
    </row>
    <row r="933" spans="1:1" x14ac:dyDescent="0.55000000000000004">
      <c r="A933" s="47"/>
    </row>
    <row r="934" spans="1:1" x14ac:dyDescent="0.55000000000000004">
      <c r="A934" s="47"/>
    </row>
    <row r="935" spans="1:1" x14ac:dyDescent="0.55000000000000004">
      <c r="A935" s="47"/>
    </row>
    <row r="936" spans="1:1" x14ac:dyDescent="0.55000000000000004">
      <c r="A936" s="47"/>
    </row>
    <row r="937" spans="1:1" x14ac:dyDescent="0.55000000000000004">
      <c r="A937" s="47"/>
    </row>
    <row r="938" spans="1:1" x14ac:dyDescent="0.55000000000000004">
      <c r="A938" s="47"/>
    </row>
    <row r="939" spans="1:1" x14ac:dyDescent="0.55000000000000004">
      <c r="A939" s="47"/>
    </row>
    <row r="940" spans="1:1" x14ac:dyDescent="0.55000000000000004">
      <c r="A940" s="47"/>
    </row>
    <row r="941" spans="1:1" x14ac:dyDescent="0.55000000000000004">
      <c r="A941" s="47"/>
    </row>
    <row r="942" spans="1:1" x14ac:dyDescent="0.55000000000000004">
      <c r="A942" s="47"/>
    </row>
    <row r="943" spans="1:1" x14ac:dyDescent="0.55000000000000004">
      <c r="A943" s="47"/>
    </row>
    <row r="944" spans="1:1" x14ac:dyDescent="0.55000000000000004">
      <c r="A944" s="47"/>
    </row>
    <row r="945" spans="1:1" x14ac:dyDescent="0.55000000000000004">
      <c r="A945" s="47"/>
    </row>
    <row r="946" spans="1:1" x14ac:dyDescent="0.55000000000000004">
      <c r="A946" s="47"/>
    </row>
    <row r="947" spans="1:1" x14ac:dyDescent="0.55000000000000004">
      <c r="A947" s="47"/>
    </row>
    <row r="948" spans="1:1" x14ac:dyDescent="0.55000000000000004">
      <c r="A948" s="47"/>
    </row>
    <row r="949" spans="1:1" x14ac:dyDescent="0.55000000000000004">
      <c r="A949" s="47"/>
    </row>
    <row r="950" spans="1:1" x14ac:dyDescent="0.55000000000000004">
      <c r="A950" s="47"/>
    </row>
    <row r="951" spans="1:1" x14ac:dyDescent="0.55000000000000004">
      <c r="A951" s="47"/>
    </row>
    <row r="952" spans="1:1" x14ac:dyDescent="0.55000000000000004">
      <c r="A952" s="47"/>
    </row>
    <row r="953" spans="1:1" x14ac:dyDescent="0.55000000000000004">
      <c r="A953" s="47"/>
    </row>
    <row r="954" spans="1:1" x14ac:dyDescent="0.55000000000000004">
      <c r="A954" s="47"/>
    </row>
    <row r="955" spans="1:1" x14ac:dyDescent="0.55000000000000004">
      <c r="A955" s="47"/>
    </row>
    <row r="956" spans="1:1" x14ac:dyDescent="0.55000000000000004">
      <c r="A956" s="47"/>
    </row>
    <row r="957" spans="1:1" x14ac:dyDescent="0.55000000000000004">
      <c r="A957" s="47"/>
    </row>
    <row r="958" spans="1:1" x14ac:dyDescent="0.55000000000000004">
      <c r="A958" s="47"/>
    </row>
    <row r="959" spans="1:1" x14ac:dyDescent="0.55000000000000004">
      <c r="A959" s="47"/>
    </row>
    <row r="960" spans="1:1" x14ac:dyDescent="0.55000000000000004">
      <c r="A960" s="47"/>
    </row>
    <row r="961" spans="1:1" x14ac:dyDescent="0.55000000000000004">
      <c r="A961" s="47"/>
    </row>
    <row r="962" spans="1:1" x14ac:dyDescent="0.55000000000000004">
      <c r="A962" s="47"/>
    </row>
    <row r="963" spans="1:1" x14ac:dyDescent="0.55000000000000004">
      <c r="A963" s="47"/>
    </row>
    <row r="964" spans="1:1" x14ac:dyDescent="0.55000000000000004">
      <c r="A964" s="47"/>
    </row>
    <row r="965" spans="1:1" x14ac:dyDescent="0.55000000000000004">
      <c r="A965" s="47"/>
    </row>
    <row r="966" spans="1:1" x14ac:dyDescent="0.55000000000000004">
      <c r="A966" s="47"/>
    </row>
    <row r="967" spans="1:1" x14ac:dyDescent="0.55000000000000004">
      <c r="A967" s="47"/>
    </row>
    <row r="968" spans="1:1" x14ac:dyDescent="0.55000000000000004">
      <c r="A968" s="47"/>
    </row>
    <row r="969" spans="1:1" x14ac:dyDescent="0.55000000000000004">
      <c r="A969" s="47"/>
    </row>
    <row r="970" spans="1:1" x14ac:dyDescent="0.55000000000000004">
      <c r="A970" s="4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Returns</vt:lpstr>
      <vt:lpstr>Performance Breakdown</vt:lpstr>
      <vt:lpstr>Benchmark Return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Harrison Ersbo</dc:creator>
  <cp:lastModifiedBy>Ilerisoy, Mahmut</cp:lastModifiedBy>
  <dcterms:created xsi:type="dcterms:W3CDTF">2023-02-03T19:48:43Z</dcterms:created>
  <dcterms:modified xsi:type="dcterms:W3CDTF">2024-04-01T02:25:24Z</dcterms:modified>
</cp:coreProperties>
</file>